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eptun\Mintatantervek 2019\GTK\FOSZK\"/>
    </mc:Choice>
  </mc:AlternateContent>
  <bookViews>
    <workbookView xWindow="0" yWindow="0" windowWidth="20490" windowHeight="8340"/>
  </bookViews>
  <sheets>
    <sheet name="3FNPSZ18" sheetId="1" r:id="rId1"/>
    <sheet name="Munka3" sheetId="4" r:id="rId2"/>
    <sheet name="Munka1" sheetId="2" r:id="rId3"/>
  </sheets>
  <definedNames>
    <definedName name="_xlnm._FilterDatabase" localSheetId="2" hidden="1">Munka1!$A$1:$J$40</definedName>
    <definedName name="_xlnm.Print_Area" localSheetId="0">'3FNPSZ18'!$A$1:$V$75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B48" i="2" l="1"/>
  <c r="C48" i="2"/>
  <c r="D48" i="2"/>
  <c r="E48" i="2"/>
  <c r="F48" i="2"/>
  <c r="G48" i="2"/>
  <c r="H48" i="2"/>
  <c r="I48" i="2"/>
  <c r="J48" i="2"/>
  <c r="B49" i="2"/>
  <c r="C49" i="2"/>
  <c r="D49" i="2"/>
  <c r="E49" i="2"/>
  <c r="F49" i="2"/>
  <c r="G49" i="2"/>
  <c r="H49" i="2"/>
  <c r="I49" i="2"/>
  <c r="J49" i="2"/>
  <c r="B50" i="2"/>
  <c r="C50" i="2"/>
  <c r="D50" i="2"/>
  <c r="E50" i="2"/>
  <c r="F50" i="2"/>
  <c r="G50" i="2"/>
  <c r="H50" i="2"/>
  <c r="I50" i="2"/>
  <c r="J50" i="2"/>
  <c r="B51" i="2"/>
  <c r="C51" i="2"/>
  <c r="D51" i="2"/>
  <c r="E51" i="2"/>
  <c r="F51" i="2"/>
  <c r="G51" i="2"/>
  <c r="H51" i="2"/>
  <c r="I51" i="2"/>
  <c r="J51" i="2"/>
  <c r="B52" i="2"/>
  <c r="C52" i="2"/>
  <c r="D52" i="2"/>
  <c r="I52" i="2"/>
  <c r="J52" i="2"/>
  <c r="B53" i="2"/>
  <c r="C53" i="2"/>
  <c r="D53" i="2"/>
  <c r="E53" i="2"/>
  <c r="F53" i="2"/>
  <c r="G53" i="2"/>
  <c r="H53" i="2"/>
  <c r="I53" i="2"/>
  <c r="J53" i="2"/>
  <c r="B54" i="2"/>
  <c r="C54" i="2"/>
  <c r="D54" i="2"/>
  <c r="E54" i="2"/>
  <c r="F54" i="2"/>
  <c r="G54" i="2"/>
  <c r="H54" i="2"/>
  <c r="I54" i="2"/>
  <c r="J54" i="2"/>
  <c r="B43" i="2"/>
  <c r="C43" i="2"/>
  <c r="D43" i="2"/>
  <c r="E43" i="2"/>
  <c r="F43" i="2"/>
  <c r="G43" i="2"/>
  <c r="H43" i="2"/>
  <c r="I43" i="2"/>
  <c r="J43" i="2"/>
  <c r="B44" i="2"/>
  <c r="C44" i="2"/>
  <c r="D44" i="2"/>
  <c r="E44" i="2"/>
  <c r="F44" i="2"/>
  <c r="G44" i="2"/>
  <c r="H44" i="2"/>
  <c r="I44" i="2"/>
  <c r="J44" i="2"/>
  <c r="B45" i="2"/>
  <c r="C45" i="2"/>
  <c r="D45" i="2"/>
  <c r="E45" i="2"/>
  <c r="F45" i="2"/>
  <c r="G45" i="2"/>
  <c r="H45" i="2"/>
  <c r="I45" i="2"/>
  <c r="J45" i="2"/>
  <c r="B46" i="2"/>
  <c r="C46" i="2"/>
  <c r="D46" i="2"/>
  <c r="E46" i="2"/>
  <c r="F46" i="2"/>
  <c r="G46" i="2"/>
  <c r="H46" i="2"/>
  <c r="I46" i="2"/>
  <c r="J46" i="2"/>
  <c r="B47" i="2"/>
  <c r="C47" i="2"/>
  <c r="D47" i="2"/>
  <c r="E47" i="2"/>
  <c r="F47" i="2"/>
  <c r="G47" i="2"/>
  <c r="H47" i="2"/>
  <c r="I47" i="2"/>
  <c r="J47" i="2"/>
  <c r="B3" i="2"/>
  <c r="C3" i="2"/>
  <c r="D3" i="2"/>
  <c r="E3" i="2"/>
  <c r="F3" i="2"/>
  <c r="G3" i="2"/>
  <c r="H3" i="2"/>
  <c r="I3" i="2"/>
  <c r="J3" i="2"/>
  <c r="B4" i="2"/>
  <c r="C4" i="2"/>
  <c r="D4" i="2"/>
  <c r="E4" i="2"/>
  <c r="F4" i="2"/>
  <c r="G4" i="2"/>
  <c r="H4" i="2"/>
  <c r="I4" i="2"/>
  <c r="J4" i="2"/>
  <c r="B5" i="2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I8" i="2"/>
  <c r="J8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B12" i="2"/>
  <c r="C12" i="2"/>
  <c r="D12" i="2"/>
  <c r="E12" i="2"/>
  <c r="F12" i="2"/>
  <c r="G12" i="2"/>
  <c r="H12" i="2"/>
  <c r="I12" i="2"/>
  <c r="J12" i="2"/>
  <c r="B13" i="2"/>
  <c r="C13" i="2"/>
  <c r="D13" i="2"/>
  <c r="E13" i="2"/>
  <c r="F13" i="2"/>
  <c r="G13" i="2"/>
  <c r="H13" i="2"/>
  <c r="I13" i="2"/>
  <c r="J13" i="2"/>
  <c r="B14" i="2"/>
  <c r="C14" i="2"/>
  <c r="D14" i="2"/>
  <c r="E14" i="2"/>
  <c r="F14" i="2"/>
  <c r="G14" i="2"/>
  <c r="H14" i="2"/>
  <c r="I14" i="2"/>
  <c r="J14" i="2"/>
  <c r="B15" i="2"/>
  <c r="C15" i="2"/>
  <c r="D15" i="2"/>
  <c r="I15" i="2"/>
  <c r="J15" i="2"/>
  <c r="B16" i="2"/>
  <c r="C16" i="2"/>
  <c r="D16" i="2"/>
  <c r="E16" i="2"/>
  <c r="F16" i="2"/>
  <c r="G16" i="2"/>
  <c r="H16" i="2"/>
  <c r="I16" i="2"/>
  <c r="J16" i="2"/>
  <c r="B17" i="2"/>
  <c r="C17" i="2"/>
  <c r="D17" i="2"/>
  <c r="E17" i="2"/>
  <c r="F17" i="2"/>
  <c r="G17" i="2"/>
  <c r="H17" i="2"/>
  <c r="I17" i="2"/>
  <c r="J17" i="2"/>
  <c r="B18" i="2"/>
  <c r="C18" i="2"/>
  <c r="D18" i="2"/>
  <c r="E18" i="2"/>
  <c r="F18" i="2"/>
  <c r="G18" i="2"/>
  <c r="H18" i="2"/>
  <c r="I18" i="2"/>
  <c r="J18" i="2"/>
  <c r="B19" i="2"/>
  <c r="C19" i="2"/>
  <c r="D19" i="2"/>
  <c r="E19" i="2"/>
  <c r="F19" i="2"/>
  <c r="G19" i="2"/>
  <c r="H19" i="2"/>
  <c r="I19" i="2"/>
  <c r="J19" i="2"/>
  <c r="B20" i="2"/>
  <c r="C20" i="2"/>
  <c r="D20" i="2"/>
  <c r="E20" i="2"/>
  <c r="F20" i="2"/>
  <c r="G20" i="2"/>
  <c r="H20" i="2"/>
  <c r="I20" i="2"/>
  <c r="J20" i="2"/>
  <c r="B21" i="2"/>
  <c r="C21" i="2"/>
  <c r="D21" i="2"/>
  <c r="E21" i="2"/>
  <c r="F21" i="2"/>
  <c r="G21" i="2"/>
  <c r="H21" i="2"/>
  <c r="I21" i="2"/>
  <c r="J21" i="2"/>
  <c r="B22" i="2"/>
  <c r="C22" i="2"/>
  <c r="D22" i="2"/>
  <c r="E22" i="2"/>
  <c r="F22" i="2"/>
  <c r="G22" i="2"/>
  <c r="H22" i="2"/>
  <c r="I22" i="2"/>
  <c r="J22" i="2"/>
  <c r="B23" i="2"/>
  <c r="C23" i="2"/>
  <c r="D23" i="2"/>
  <c r="E23" i="2"/>
  <c r="F23" i="2"/>
  <c r="G23" i="2"/>
  <c r="H23" i="2"/>
  <c r="I23" i="2"/>
  <c r="J23" i="2"/>
  <c r="B24" i="2"/>
  <c r="C24" i="2"/>
  <c r="D24" i="2"/>
  <c r="E24" i="2"/>
  <c r="F24" i="2"/>
  <c r="G24" i="2"/>
  <c r="H24" i="2"/>
  <c r="I24" i="2"/>
  <c r="J24" i="2"/>
  <c r="B25" i="2"/>
  <c r="C25" i="2"/>
  <c r="D25" i="2"/>
  <c r="E25" i="2"/>
  <c r="F25" i="2"/>
  <c r="G25" i="2"/>
  <c r="H25" i="2"/>
  <c r="I25" i="2"/>
  <c r="J25" i="2"/>
  <c r="B26" i="2"/>
  <c r="C26" i="2"/>
  <c r="D26" i="2"/>
  <c r="E26" i="2"/>
  <c r="F26" i="2"/>
  <c r="G26" i="2"/>
  <c r="H26" i="2"/>
  <c r="I26" i="2"/>
  <c r="J26" i="2"/>
  <c r="B27" i="2"/>
  <c r="C27" i="2"/>
  <c r="D27" i="2"/>
  <c r="E27" i="2"/>
  <c r="F27" i="2"/>
  <c r="G27" i="2"/>
  <c r="H27" i="2"/>
  <c r="I27" i="2"/>
  <c r="J27" i="2"/>
  <c r="B28" i="2"/>
  <c r="C28" i="2"/>
  <c r="D28" i="2"/>
  <c r="I28" i="2"/>
  <c r="J28" i="2"/>
  <c r="B29" i="2"/>
  <c r="C29" i="2"/>
  <c r="D29" i="2"/>
  <c r="E29" i="2"/>
  <c r="F29" i="2"/>
  <c r="G29" i="2"/>
  <c r="H29" i="2"/>
  <c r="I29" i="2"/>
  <c r="J29" i="2"/>
  <c r="B30" i="2"/>
  <c r="C30" i="2"/>
  <c r="D30" i="2"/>
  <c r="E30" i="2"/>
  <c r="F30" i="2"/>
  <c r="G30" i="2"/>
  <c r="H30" i="2"/>
  <c r="I30" i="2"/>
  <c r="J30" i="2"/>
  <c r="B31" i="2"/>
  <c r="C31" i="2"/>
  <c r="D31" i="2"/>
  <c r="E31" i="2"/>
  <c r="F31" i="2"/>
  <c r="G31" i="2"/>
  <c r="H31" i="2"/>
  <c r="I31" i="2"/>
  <c r="J31" i="2"/>
  <c r="B32" i="2"/>
  <c r="C32" i="2"/>
  <c r="D32" i="2"/>
  <c r="E32" i="2"/>
  <c r="F32" i="2"/>
  <c r="G32" i="2"/>
  <c r="H32" i="2"/>
  <c r="I32" i="2"/>
  <c r="J32" i="2"/>
  <c r="B33" i="2"/>
  <c r="C33" i="2"/>
  <c r="D33" i="2"/>
  <c r="E33" i="2"/>
  <c r="F33" i="2"/>
  <c r="G33" i="2"/>
  <c r="H33" i="2"/>
  <c r="I33" i="2"/>
  <c r="J33" i="2"/>
  <c r="B34" i="2"/>
  <c r="C34" i="2"/>
  <c r="D34" i="2"/>
  <c r="E34" i="2"/>
  <c r="F34" i="2"/>
  <c r="G34" i="2"/>
  <c r="H34" i="2"/>
  <c r="I34" i="2"/>
  <c r="J34" i="2"/>
  <c r="B35" i="2"/>
  <c r="C35" i="2"/>
  <c r="D35" i="2"/>
  <c r="E35" i="2"/>
  <c r="F35" i="2"/>
  <c r="G35" i="2"/>
  <c r="H35" i="2"/>
  <c r="I35" i="2"/>
  <c r="J35" i="2"/>
  <c r="B36" i="2"/>
  <c r="C36" i="2"/>
  <c r="D36" i="2"/>
  <c r="E36" i="2"/>
  <c r="F36" i="2"/>
  <c r="G36" i="2"/>
  <c r="H36" i="2"/>
  <c r="I36" i="2"/>
  <c r="J36" i="2"/>
  <c r="B37" i="2"/>
  <c r="C37" i="2"/>
  <c r="D37" i="2"/>
  <c r="E37" i="2"/>
  <c r="F37" i="2"/>
  <c r="G37" i="2"/>
  <c r="H37" i="2"/>
  <c r="I37" i="2"/>
  <c r="J37" i="2"/>
  <c r="B38" i="2"/>
  <c r="C38" i="2"/>
  <c r="D38" i="2"/>
  <c r="E38" i="2"/>
  <c r="F38" i="2"/>
  <c r="G38" i="2"/>
  <c r="H38" i="2"/>
  <c r="I38" i="2"/>
  <c r="J38" i="2"/>
  <c r="B39" i="2"/>
  <c r="C39" i="2"/>
  <c r="D39" i="2"/>
  <c r="E39" i="2"/>
  <c r="F39" i="2"/>
  <c r="G39" i="2"/>
  <c r="H39" i="2"/>
  <c r="I39" i="2"/>
  <c r="J39" i="2"/>
  <c r="B40" i="2"/>
  <c r="C40" i="2"/>
  <c r="D40" i="2"/>
  <c r="I40" i="2"/>
  <c r="J40" i="2"/>
  <c r="B41" i="2"/>
  <c r="C41" i="2"/>
  <c r="D41" i="2"/>
  <c r="E41" i="2"/>
  <c r="F41" i="2"/>
  <c r="G41" i="2"/>
  <c r="H41" i="2"/>
  <c r="I41" i="2"/>
  <c r="J41" i="2"/>
  <c r="B42" i="2"/>
  <c r="C42" i="2"/>
  <c r="D42" i="2"/>
  <c r="E42" i="2"/>
  <c r="F42" i="2"/>
  <c r="G42" i="2"/>
  <c r="H42" i="2"/>
  <c r="I42" i="2"/>
  <c r="J42" i="2"/>
  <c r="B2" i="2"/>
  <c r="C2" i="2"/>
  <c r="D2" i="2"/>
  <c r="E2" i="2"/>
  <c r="F2" i="2"/>
  <c r="G2" i="2"/>
  <c r="H2" i="2"/>
  <c r="I2" i="2"/>
  <c r="J2" i="2"/>
  <c r="P32" i="1" l="1"/>
  <c r="N32" i="1"/>
  <c r="M32" i="1"/>
  <c r="E69" i="1"/>
  <c r="P69" i="1"/>
  <c r="H69" i="1"/>
  <c r="O69" i="1" l="1"/>
  <c r="N69" i="1"/>
  <c r="M69" i="1"/>
  <c r="L69" i="1"/>
  <c r="D69" i="1" s="1"/>
  <c r="K69" i="1"/>
  <c r="J69" i="1"/>
  <c r="I69" i="1"/>
  <c r="E52" i="2" s="1"/>
  <c r="G69" i="1"/>
  <c r="F69" i="1"/>
  <c r="H52" i="2" l="1"/>
  <c r="G52" i="2"/>
  <c r="F52" i="2"/>
  <c r="S73" i="1"/>
  <c r="T72" i="1"/>
  <c r="T73" i="1" s="1"/>
  <c r="T74" i="1" s="1"/>
  <c r="R72" i="1"/>
  <c r="R73" i="1" s="1"/>
  <c r="R74" i="1" s="1"/>
  <c r="Q72" i="1"/>
  <c r="Q73" i="1" s="1"/>
  <c r="Q74" i="1" s="1"/>
  <c r="P72" i="1"/>
  <c r="N72" i="1"/>
  <c r="M72" i="1"/>
  <c r="L72" i="1"/>
  <c r="J72" i="1"/>
  <c r="I72" i="1"/>
  <c r="F72" i="1"/>
  <c r="H72" i="1"/>
  <c r="E72" i="1"/>
  <c r="E57" i="1"/>
  <c r="F57" i="1"/>
  <c r="G57" i="1"/>
  <c r="M57" i="1"/>
  <c r="N57" i="1"/>
  <c r="O57" i="1"/>
  <c r="P57" i="1"/>
  <c r="J57" i="1"/>
  <c r="K57" i="1"/>
  <c r="L57" i="1"/>
  <c r="I57" i="1"/>
  <c r="E40" i="2" s="1"/>
  <c r="E25" i="1"/>
  <c r="F25" i="1"/>
  <c r="G25" i="1"/>
  <c r="H25" i="1"/>
  <c r="I25" i="1"/>
  <c r="E8" i="2" s="1"/>
  <c r="J25" i="1"/>
  <c r="K25" i="1"/>
  <c r="L25" i="1"/>
  <c r="M25" i="1"/>
  <c r="N25" i="1"/>
  <c r="O25" i="1"/>
  <c r="P25" i="1"/>
  <c r="F8" i="2" l="1"/>
  <c r="G40" i="2"/>
  <c r="H8" i="2"/>
  <c r="G8" i="2"/>
  <c r="F40" i="2"/>
  <c r="S74" i="1"/>
  <c r="P73" i="1"/>
  <c r="P74" i="1" s="1"/>
  <c r="D25" i="1"/>
  <c r="D9" i="1" s="1"/>
  <c r="M73" i="1"/>
  <c r="N73" i="1"/>
  <c r="N74" i="1" s="1"/>
  <c r="D72" i="1"/>
  <c r="M74" i="1" l="1"/>
  <c r="O74" i="1" s="1"/>
  <c r="O73" i="1"/>
  <c r="H57" i="1"/>
  <c r="H40" i="2" s="1"/>
  <c r="N45" i="1"/>
  <c r="M45" i="1"/>
  <c r="P45" i="1"/>
  <c r="L45" i="1"/>
  <c r="J45" i="1"/>
  <c r="I45" i="1"/>
  <c r="E28" i="2" s="1"/>
  <c r="F45" i="1"/>
  <c r="E45" i="1"/>
  <c r="F28" i="2" s="1"/>
  <c r="H45" i="1"/>
  <c r="H28" i="2" s="1"/>
  <c r="G28" i="2" l="1"/>
  <c r="D45" i="1"/>
  <c r="D11" i="1" s="1"/>
  <c r="D57" i="1"/>
  <c r="J32" i="1"/>
  <c r="J73" i="1" s="1"/>
  <c r="J74" i="1" s="1"/>
  <c r="I32" i="1"/>
  <c r="F32" i="1"/>
  <c r="E32" i="1"/>
  <c r="L32" i="1"/>
  <c r="H32" i="1"/>
  <c r="F73" i="1" l="1"/>
  <c r="F74" i="1" s="1"/>
  <c r="G15" i="2"/>
  <c r="H73" i="1"/>
  <c r="H74" i="1" s="1"/>
  <c r="H15" i="2"/>
  <c r="E73" i="1"/>
  <c r="F15" i="2"/>
  <c r="I73" i="1"/>
  <c r="K73" i="1" s="1"/>
  <c r="E15" i="2"/>
  <c r="L73" i="1"/>
  <c r="L74" i="1" s="1"/>
  <c r="E74" i="1"/>
  <c r="G73" i="1"/>
  <c r="I74" i="1"/>
  <c r="K74" i="1" s="1"/>
  <c r="G74" i="1"/>
  <c r="G9" i="1"/>
  <c r="K9" i="1" s="1"/>
  <c r="D32" i="1"/>
  <c r="D10" i="1" s="1"/>
  <c r="D13" i="1" s="1"/>
  <c r="G8" i="1" l="1"/>
  <c r="G10" i="1" s="1"/>
  <c r="F12" i="1" s="1"/>
  <c r="D73" i="1"/>
  <c r="D74" i="1" s="1"/>
  <c r="K8" i="1" l="1"/>
  <c r="H8" i="1"/>
  <c r="K10" i="1"/>
  <c r="L8" i="1" s="1"/>
  <c r="H10" i="1"/>
  <c r="H9" i="1"/>
  <c r="J12" i="1" l="1"/>
  <c r="L10" i="1"/>
  <c r="L9" i="1"/>
</calcChain>
</file>

<file path=xl/sharedStrings.xml><?xml version="1.0" encoding="utf-8"?>
<sst xmlns="http://schemas.openxmlformats.org/spreadsheetml/2006/main" count="433" uniqueCount="167">
  <si>
    <t>Tantárgy</t>
  </si>
  <si>
    <t>I. félév</t>
  </si>
  <si>
    <t>ea.</t>
  </si>
  <si>
    <t>gy.</t>
  </si>
  <si>
    <t>kred.</t>
  </si>
  <si>
    <t>II. félév</t>
  </si>
  <si>
    <t>III. félév</t>
  </si>
  <si>
    <t>IV. félév</t>
  </si>
  <si>
    <t>Kód</t>
  </si>
  <si>
    <t>órasz</t>
  </si>
  <si>
    <t>számk.</t>
  </si>
  <si>
    <t>Előfeltétel</t>
  </si>
  <si>
    <t xml:space="preserve"> </t>
  </si>
  <si>
    <t>Tantárgy státusza</t>
  </si>
  <si>
    <t xml:space="preserve"> Nappali tanulmányi rend</t>
  </si>
  <si>
    <t>Gazdasági jog</t>
  </si>
  <si>
    <t>Marketing</t>
  </si>
  <si>
    <t>K</t>
  </si>
  <si>
    <t>EA</t>
  </si>
  <si>
    <t>GY</t>
  </si>
  <si>
    <t>Ö</t>
  </si>
  <si>
    <t>Kreditarány</t>
  </si>
  <si>
    <t>ó/kr</t>
  </si>
  <si>
    <t>Mintatanterv</t>
  </si>
  <si>
    <t>Megszerzendő kredit</t>
  </si>
  <si>
    <t>Összes kredit</t>
  </si>
  <si>
    <t>Tantárgyfelelős</t>
  </si>
  <si>
    <t>Összesen</t>
  </si>
  <si>
    <t>B Képzési terület szerinti közös modul</t>
  </si>
  <si>
    <t>Mikroökonómia</t>
  </si>
  <si>
    <t>Borbély Csaba</t>
  </si>
  <si>
    <t>Makroökonómia</t>
  </si>
  <si>
    <t>C Szakképzési modul</t>
  </si>
  <si>
    <t>Szigeti Orsolya</t>
  </si>
  <si>
    <t>D Összefüggő szakmai gyakorlat</t>
  </si>
  <si>
    <t>Összefüggő szakmai gyakorlat</t>
  </si>
  <si>
    <t>Képzési terület szerinti közös modul</t>
  </si>
  <si>
    <t>Szakképzési modul</t>
  </si>
  <si>
    <t>Szakmai gyakorlat</t>
  </si>
  <si>
    <t>A Közös kompetencia modul</t>
  </si>
  <si>
    <t>Olsovszkyné Némedi Andrea</t>
  </si>
  <si>
    <t>Oroszi Sándor</t>
  </si>
  <si>
    <t>Közös kompetenciamodul</t>
  </si>
  <si>
    <t>3FMAR1GYA00002</t>
  </si>
  <si>
    <t>gy</t>
  </si>
  <si>
    <t>Üzleti kommunikáció</t>
  </si>
  <si>
    <t>Üzleti informatika</t>
  </si>
  <si>
    <t xml:space="preserve">Üzleti statisztika </t>
  </si>
  <si>
    <t>Testnevelés</t>
  </si>
  <si>
    <t>Idegennyelvi Igazgatóság</t>
  </si>
  <si>
    <t>Kopházi Erzsébet</t>
  </si>
  <si>
    <t>Berke Szilárd</t>
  </si>
  <si>
    <t>Nagy Enikő</t>
  </si>
  <si>
    <t>Munkaerő-piaci ismeretek</t>
  </si>
  <si>
    <t>Szakmai idegen nyelv 1</t>
  </si>
  <si>
    <t>Kőműves Zsolt</t>
  </si>
  <si>
    <t>Sport Iroda és Létesítmény Központ</t>
  </si>
  <si>
    <t>Kiss Zoltán</t>
  </si>
  <si>
    <t>Nagy Mónika Zita</t>
  </si>
  <si>
    <t>Pénzügytan</t>
  </si>
  <si>
    <t>Mindösszesen (heti)</t>
  </si>
  <si>
    <t>Mindösszesen (féléves)</t>
  </si>
  <si>
    <t>Parádi-Dolgos Anett</t>
  </si>
  <si>
    <t>Óra arányok (összefüggő szakmai gyakorlat nélkül)</t>
  </si>
  <si>
    <t>Óra arányok (összefüggő szakmai gyakorlattal)</t>
  </si>
  <si>
    <t>Üzleti gazdaságtan és üzleti tervezés</t>
  </si>
  <si>
    <t>Pénzügy és számvitel felsőoktatási szakképzés</t>
  </si>
  <si>
    <t>C1 Államháztartási szakirány</t>
  </si>
  <si>
    <t>k</t>
  </si>
  <si>
    <t>Pénzügyi számítások</t>
  </si>
  <si>
    <t>Számvitel alapjai</t>
  </si>
  <si>
    <t>Pénzügyi számvitel</t>
  </si>
  <si>
    <t>Adózási ismeretek</t>
  </si>
  <si>
    <t>Költségvetési pénzügyek</t>
  </si>
  <si>
    <t>Költségvetési szervek számvitele</t>
  </si>
  <si>
    <t>Költségvetési gazdálkodás</t>
  </si>
  <si>
    <t>C2 Pénzintézeti szakirány</t>
  </si>
  <si>
    <t>Befektetések</t>
  </si>
  <si>
    <t>Bankismeret</t>
  </si>
  <si>
    <t>Vállalati pénzügyek</t>
  </si>
  <si>
    <t>Gál Veronika</t>
  </si>
  <si>
    <t>Varga József</t>
  </si>
  <si>
    <t>Wickert Irén</t>
  </si>
  <si>
    <t>Moizs Attila</t>
  </si>
  <si>
    <t>Koroseczné Pavlin Rita</t>
  </si>
  <si>
    <t>Gál Veronika Alexandra</t>
  </si>
  <si>
    <t>Kalkulus</t>
  </si>
  <si>
    <t>Stettner Eleonóra</t>
  </si>
  <si>
    <t>Emberi erőforrás menedzsment</t>
  </si>
  <si>
    <t>C3 Vállalkozási szakirány</t>
  </si>
  <si>
    <t>3FAMT1MPI00017</t>
  </si>
  <si>
    <t>3FPKT1PSZ00017</t>
  </si>
  <si>
    <t>3FMIT1KAL00017</t>
  </si>
  <si>
    <t>1FSLK1TES00017</t>
  </si>
  <si>
    <t>Szabó-Szentgróti Gábor Phd.</t>
  </si>
  <si>
    <t>3FPKT1MAK00017</t>
  </si>
  <si>
    <t>3FPKT1MIK00017</t>
  </si>
  <si>
    <t>3FRTS1UZS00017</t>
  </si>
  <si>
    <t>3FAMT1UGT00017</t>
  </si>
  <si>
    <t>0FINI1SIN00017</t>
  </si>
  <si>
    <t>3FMKT1UZK00017</t>
  </si>
  <si>
    <t>3FMAT1UIF00017</t>
  </si>
  <si>
    <t>3FPKT1PUT00017</t>
  </si>
  <si>
    <t>3FSJT1SZA00017</t>
  </si>
  <si>
    <t>3FPKT1GAJ00017</t>
  </si>
  <si>
    <t>3FPKT1ADI00017</t>
  </si>
  <si>
    <t>3FPKT1TP00017</t>
  </si>
  <si>
    <t>3FSZJ1KSZ00017</t>
  </si>
  <si>
    <t>3FPKT1KGA00017</t>
  </si>
  <si>
    <t>3FPKT1BEF00017</t>
  </si>
  <si>
    <t>3FPKT1VPU00017</t>
  </si>
  <si>
    <t>3FAMT1EEF00017</t>
  </si>
  <si>
    <t>Introduction to Labour Markets</t>
  </si>
  <si>
    <t>Foreign Language and terminology 1</t>
  </si>
  <si>
    <t>Business Communication</t>
  </si>
  <si>
    <t>Business Informatics</t>
  </si>
  <si>
    <t>Microeconomics</t>
  </si>
  <si>
    <t>Macroeconomics</t>
  </si>
  <si>
    <t>Business Statistics</t>
  </si>
  <si>
    <t>Business Economics and Business Planning</t>
  </si>
  <si>
    <t>Financial Calculations</t>
  </si>
  <si>
    <t>Calculus</t>
  </si>
  <si>
    <t>Finance</t>
  </si>
  <si>
    <t>Basics of Accounting</t>
  </si>
  <si>
    <t>Financial Accounting</t>
  </si>
  <si>
    <t>Economic Law</t>
  </si>
  <si>
    <t>Taxation Studies</t>
  </si>
  <si>
    <t>Budget Finance</t>
  </si>
  <si>
    <t>Budget Accounting</t>
  </si>
  <si>
    <t>Budget Management</t>
  </si>
  <si>
    <t>Investments</t>
  </si>
  <si>
    <t>Bank Studies</t>
  </si>
  <si>
    <t>Corporate Finance</t>
  </si>
  <si>
    <t>Human Resource Management</t>
  </si>
  <si>
    <t>Internship Program</t>
  </si>
  <si>
    <t>Physical Education</t>
  </si>
  <si>
    <t>Érvényes: 2018. szeptember 1-től</t>
  </si>
  <si>
    <t>Képzési program (KPR) kódja: FNPS18</t>
  </si>
  <si>
    <t>3FMKT1MAR00018</t>
  </si>
  <si>
    <t>3FSZJ1PSZ00018</t>
  </si>
  <si>
    <t>3FPKT1BAI00018</t>
  </si>
  <si>
    <t>Tantárgyfelelős szervezeti egység</t>
  </si>
  <si>
    <t>Marketing és Menedzsment Intézet</t>
  </si>
  <si>
    <t>Módszertani Intézet</t>
  </si>
  <si>
    <t>Pénzügy és Számvitel Intézet</t>
  </si>
  <si>
    <t>szak</t>
  </si>
  <si>
    <t>modul</t>
  </si>
  <si>
    <t>kurzuskód</t>
  </si>
  <si>
    <t>kurzusnév</t>
  </si>
  <si>
    <t>féléve</t>
  </si>
  <si>
    <t>óraszáma (EA)</t>
  </si>
  <si>
    <t>óraszáma(sz)</t>
  </si>
  <si>
    <t>kreditértéke</t>
  </si>
  <si>
    <t>tf oktatója</t>
  </si>
  <si>
    <t>intézete</t>
  </si>
  <si>
    <t>Sorcímkék</t>
  </si>
  <si>
    <t>Végösszeg</t>
  </si>
  <si>
    <t>Összeg / kreditértéke</t>
  </si>
  <si>
    <t>(üres)</t>
  </si>
  <si>
    <t>3FNPS18</t>
  </si>
  <si>
    <t>Walter Virág</t>
  </si>
  <si>
    <t>Szabó-Szentgróti Eszter</t>
  </si>
  <si>
    <t>Tóth Gergely</t>
  </si>
  <si>
    <t>Szarvas-Fekete Tibor</t>
  </si>
  <si>
    <t>Sipiczki Zoltán</t>
  </si>
  <si>
    <t>Bareith Tibor</t>
  </si>
  <si>
    <t>GTK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</si>
</sst>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0.0"/>
  </numFmts>
  <fonts count="17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color theme="1" tint="4.9989318521683403E-2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b/>
      <sz val="8"/>
      <color theme="1" tint="4.9989318521683403E-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57"/>
      </right>
      <top style="thin">
        <color indexed="64"/>
      </top>
      <bottom style="thick">
        <color indexed="57"/>
      </bottom>
      <diagonal/>
    </border>
    <border>
      <left style="thick">
        <color indexed="57"/>
      </left>
      <right style="thin">
        <color indexed="64"/>
      </right>
      <top style="thin">
        <color indexed="64"/>
      </top>
      <bottom style="thick">
        <color indexed="57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57"/>
      </left>
      <right/>
      <top style="thick">
        <color indexed="57"/>
      </top>
      <bottom style="thin">
        <color indexed="64"/>
      </bottom>
      <diagonal/>
    </border>
    <border>
      <left/>
      <right style="thick">
        <color indexed="57"/>
      </right>
      <top style="thick">
        <color indexed="57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</cellStyleXfs>
  <cellXfs count="199">
    <xf numFmtId="0" fontId="0" fillId="0" borderId="0" xfId="0"/>
    <xf numFmtId="0" fontId="1" fillId="0" borderId="0" xfId="0" applyFont="1"/>
    <xf numFmtId="0" fontId="7" fillId="0" borderId="0" xfId="0" applyFont="1" applyFill="1"/>
    <xf numFmtId="0" fontId="5" fillId="0" borderId="0" xfId="0" applyFont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49" fontId="9" fillId="0" borderId="0" xfId="0" applyNumberFormat="1" applyFont="1" applyAlignment="1">
      <alignment horizontal="center" vertical="center" shrinkToFit="1"/>
    </xf>
    <xf numFmtId="1" fontId="1" fillId="2" borderId="13" xfId="0" applyNumberFormat="1" applyFont="1" applyFill="1" applyBorder="1" applyAlignment="1">
      <alignment horizontal="center" vertical="center" shrinkToFit="1"/>
    </xf>
    <xf numFmtId="0" fontId="10" fillId="0" borderId="0" xfId="0" applyFont="1" applyFill="1"/>
    <xf numFmtId="0" fontId="7" fillId="0" borderId="14" xfId="0" applyFont="1" applyBorder="1" applyAlignment="1">
      <alignment horizontal="center" vertical="center"/>
    </xf>
    <xf numFmtId="49" fontId="1" fillId="3" borderId="16" xfId="0" applyNumberFormat="1" applyFont="1" applyFill="1" applyBorder="1" applyAlignment="1">
      <alignment horizontal="center" vertical="center" shrinkToFit="1"/>
    </xf>
    <xf numFmtId="1" fontId="9" fillId="0" borderId="10" xfId="0" applyNumberFormat="1" applyFont="1" applyBorder="1" applyAlignment="1">
      <alignment horizontal="center" vertical="center" shrinkToFit="1"/>
    </xf>
    <xf numFmtId="1" fontId="9" fillId="0" borderId="3" xfId="0" applyNumberFormat="1" applyFont="1" applyBorder="1" applyAlignment="1">
      <alignment horizontal="center" vertical="center" shrinkToFit="1"/>
    </xf>
    <xf numFmtId="1" fontId="9" fillId="0" borderId="6" xfId="0" applyNumberFormat="1" applyFont="1" applyBorder="1" applyAlignment="1">
      <alignment horizontal="center" vertical="center" shrinkToFit="1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0" fillId="0" borderId="0" xfId="0" applyBorder="1"/>
    <xf numFmtId="0" fontId="8" fillId="0" borderId="9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2" xfId="0" applyFont="1" applyBorder="1"/>
    <xf numFmtId="49" fontId="8" fillId="0" borderId="7" xfId="0" applyNumberFormat="1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5" xfId="0" applyFont="1" applyFill="1" applyBorder="1"/>
    <xf numFmtId="0" fontId="8" fillId="0" borderId="30" xfId="0" applyFont="1" applyFill="1" applyBorder="1" applyAlignment="1">
      <alignment horizontal="center" vertical="center"/>
    </xf>
    <xf numFmtId="0" fontId="7" fillId="0" borderId="34" xfId="0" applyFont="1" applyFill="1" applyBorder="1"/>
    <xf numFmtId="0" fontId="7" fillId="0" borderId="13" xfId="0" applyFont="1" applyFill="1" applyBorder="1"/>
    <xf numFmtId="0" fontId="8" fillId="0" borderId="35" xfId="0" applyFont="1" applyFill="1" applyBorder="1" applyAlignment="1">
      <alignment horizontal="left" vertical="center"/>
    </xf>
    <xf numFmtId="0" fontId="8" fillId="0" borderId="22" xfId="0" applyFont="1" applyFill="1" applyBorder="1"/>
    <xf numFmtId="0" fontId="8" fillId="0" borderId="4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left" vertical="center"/>
    </xf>
    <xf numFmtId="0" fontId="7" fillId="0" borderId="0" xfId="0" applyFont="1" applyFill="1"/>
    <xf numFmtId="49" fontId="8" fillId="0" borderId="11" xfId="0" applyNumberFormat="1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49" fontId="8" fillId="0" borderId="46" xfId="0" applyNumberFormat="1" applyFont="1" applyFill="1" applyBorder="1" applyAlignment="1">
      <alignment horizontal="center" vertical="center" shrinkToFit="1"/>
    </xf>
    <xf numFmtId="0" fontId="8" fillId="0" borderId="4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vertical="center"/>
    </xf>
    <xf numFmtId="0" fontId="1" fillId="5" borderId="17" xfId="0" applyFont="1" applyFill="1" applyBorder="1" applyAlignment="1">
      <alignment horizontal="left" vertical="center"/>
    </xf>
    <xf numFmtId="1" fontId="1" fillId="5" borderId="1" xfId="0" applyNumberFormat="1" applyFont="1" applyFill="1" applyBorder="1" applyAlignment="1">
      <alignment horizontal="center" vertical="center" shrinkToFit="1"/>
    </xf>
    <xf numFmtId="0" fontId="1" fillId="5" borderId="19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left" vertical="center"/>
    </xf>
    <xf numFmtId="43" fontId="8" fillId="0" borderId="0" xfId="1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9" fontId="5" fillId="0" borderId="3" xfId="2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9" fontId="5" fillId="0" borderId="6" xfId="2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9" fontId="5" fillId="0" borderId="45" xfId="2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0" fontId="8" fillId="0" borderId="49" xfId="0" applyFont="1" applyBorder="1"/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5" fillId="3" borderId="17" xfId="0" applyFont="1" applyFill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4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5" fillId="2" borderId="17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vertical="center" shrinkToFit="1"/>
    </xf>
    <xf numFmtId="0" fontId="15" fillId="5" borderId="17" xfId="0" applyFont="1" applyFill="1" applyBorder="1" applyAlignment="1">
      <alignment horizontal="left" vertical="center"/>
    </xf>
    <xf numFmtId="0" fontId="8" fillId="0" borderId="35" xfId="0" applyFont="1" applyFill="1" applyBorder="1" applyAlignment="1">
      <alignment vertical="center" shrinkToFit="1"/>
    </xf>
    <xf numFmtId="0" fontId="8" fillId="0" borderId="50" xfId="0" applyFont="1" applyFill="1" applyBorder="1" applyAlignment="1">
      <alignment vertical="center" shrinkToFit="1"/>
    </xf>
    <xf numFmtId="0" fontId="8" fillId="0" borderId="36" xfId="0" applyFont="1" applyFill="1" applyBorder="1"/>
    <xf numFmtId="0" fontId="14" fillId="0" borderId="36" xfId="0" applyFont="1" applyFill="1" applyBorder="1" applyAlignment="1">
      <alignment vertical="center" shrinkToFit="1"/>
    </xf>
    <xf numFmtId="0" fontId="14" fillId="0" borderId="22" xfId="0" applyFont="1" applyFill="1" applyBorder="1" applyAlignment="1">
      <alignment vertical="center" shrinkToFit="1"/>
    </xf>
    <xf numFmtId="0" fontId="14" fillId="0" borderId="24" xfId="0" applyFont="1" applyFill="1" applyBorder="1" applyAlignment="1">
      <alignment vertical="center" shrinkToFit="1"/>
    </xf>
    <xf numFmtId="0" fontId="14" fillId="0" borderId="25" xfId="0" applyFont="1" applyFill="1" applyBorder="1"/>
    <xf numFmtId="0" fontId="14" fillId="0" borderId="28" xfId="0" applyFont="1" applyFill="1" applyBorder="1" applyAlignment="1">
      <alignment vertical="center" shrinkToFit="1"/>
    </xf>
    <xf numFmtId="0" fontId="14" fillId="0" borderId="50" xfId="0" applyFont="1" applyFill="1" applyBorder="1" applyAlignment="1">
      <alignment vertical="center" shrinkToFit="1"/>
    </xf>
    <xf numFmtId="0" fontId="14" fillId="0" borderId="49" xfId="0" applyFont="1" applyFill="1" applyBorder="1" applyAlignment="1">
      <alignment vertical="center" shrinkToFit="1"/>
    </xf>
    <xf numFmtId="0" fontId="8" fillId="0" borderId="23" xfId="0" applyFont="1" applyFill="1" applyBorder="1"/>
    <xf numFmtId="0" fontId="14" fillId="0" borderId="23" xfId="0" applyFont="1" applyFill="1" applyBorder="1" applyAlignment="1">
      <alignment vertical="center" shrinkToFit="1"/>
    </xf>
    <xf numFmtId="0" fontId="16" fillId="0" borderId="37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horizontal="left" vertical="center"/>
    </xf>
    <xf numFmtId="0" fontId="14" fillId="0" borderId="53" xfId="0" applyFont="1" applyBorder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8" fillId="0" borderId="39" xfId="0" applyFont="1" applyBorder="1"/>
    <xf numFmtId="0" fontId="8" fillId="0" borderId="39" xfId="0" applyFont="1" applyBorder="1"/>
    <xf numFmtId="49" fontId="8" fillId="0" borderId="54" xfId="0" applyNumberFormat="1" applyFont="1" applyFill="1" applyBorder="1" applyAlignment="1">
      <alignment horizontal="center" vertical="center" shrinkToFit="1"/>
    </xf>
    <xf numFmtId="49" fontId="8" fillId="0" borderId="49" xfId="0" applyNumberFormat="1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vertical="center" shrinkToFit="1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left" vertical="center" shrinkToFit="1"/>
    </xf>
    <xf numFmtId="0" fontId="8" fillId="0" borderId="36" xfId="0" applyFont="1" applyFill="1" applyBorder="1" applyAlignment="1">
      <alignment horizontal="left" vertical="center" shrinkToFit="1"/>
    </xf>
    <xf numFmtId="0" fontId="8" fillId="0" borderId="38" xfId="0" applyFont="1" applyFill="1" applyBorder="1" applyAlignment="1">
      <alignment horizontal="left" vertical="center" shrinkToFit="1"/>
    </xf>
    <xf numFmtId="0" fontId="8" fillId="4" borderId="1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/>
    </xf>
    <xf numFmtId="0" fontId="14" fillId="4" borderId="52" xfId="0" applyFont="1" applyFill="1" applyBorder="1" applyAlignment="1">
      <alignment horizontal="center" vertical="center"/>
    </xf>
    <xf numFmtId="0" fontId="0" fillId="0" borderId="2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8" fillId="0" borderId="2" xfId="0" applyFont="1" applyBorder="1"/>
    <xf numFmtId="0" fontId="2" fillId="3" borderId="18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 shrinkToFit="1"/>
    </xf>
    <xf numFmtId="0" fontId="8" fillId="0" borderId="30" xfId="0" applyFont="1" applyBorder="1"/>
    <xf numFmtId="0" fontId="6" fillId="0" borderId="37" xfId="0" applyFont="1" applyBorder="1" applyAlignment="1">
      <alignment horizontal="center" vertical="center"/>
    </xf>
    <xf numFmtId="0" fontId="8" fillId="0" borderId="26" xfId="0" applyFont="1" applyBorder="1"/>
    <xf numFmtId="0" fontId="8" fillId="0" borderId="38" xfId="0" applyFont="1" applyBorder="1"/>
    <xf numFmtId="0" fontId="16" fillId="0" borderId="37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7" xfId="0" applyFont="1" applyBorder="1"/>
    <xf numFmtId="0" fontId="8" fillId="0" borderId="39" xfId="0" applyFont="1" applyBorder="1"/>
    <xf numFmtId="0" fontId="2" fillId="6" borderId="18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6" xfId="0" applyFont="1" applyBorder="1"/>
    <xf numFmtId="0" fontId="3" fillId="0" borderId="38" xfId="0" applyFont="1" applyBorder="1"/>
    <xf numFmtId="0" fontId="8" fillId="0" borderId="22" xfId="0" applyFont="1" applyFill="1" applyBorder="1" applyAlignment="1">
      <alignment horizontal="left"/>
    </xf>
    <xf numFmtId="0" fontId="8" fillId="0" borderId="49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left" vertical="center" wrapText="1"/>
    </xf>
    <xf numFmtId="0" fontId="8" fillId="0" borderId="22" xfId="0" applyFont="1" applyBorder="1" applyAlignment="1">
      <alignment horizontal="left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ovacs.bernadett" refreshedDate="43399.817767476852" createdVersion="3" refreshedVersion="3" minRefreshableVersion="3" recordCount="54">
  <cacheSource type="worksheet">
    <worksheetSource ref="A1:J54" sheet="Munka1"/>
  </cacheSource>
  <cacheFields count="10">
    <cacheField name="szak" numFmtId="0">
      <sharedItems/>
    </cacheField>
    <cacheField name="modul" numFmtId="0">
      <sharedItems containsBlank="1" containsMixedTypes="1" containsNumber="1" containsInteger="1" minValue="0" maxValue="0"/>
    </cacheField>
    <cacheField name="kurzuskód" numFmtId="0">
      <sharedItems containsBlank="1" containsMixedTypes="1" containsNumber="1" containsInteger="1" minValue="0" maxValue="0"/>
    </cacheField>
    <cacheField name="kurzusnév" numFmtId="0">
      <sharedItems containsBlank="1" containsMixedTypes="1" containsNumber="1" containsInteger="1" minValue="0" maxValue="0" count="28">
        <n v="0"/>
        <s v="Munkaerő-piaci ismeretek"/>
        <s v="Szakmai idegen nyelv 1"/>
        <s v="Testnevelés"/>
        <s v="Üzleti kommunikáció"/>
        <s v="Üzleti informatika"/>
        <s v="Összesen"/>
        <s v="Mikroökonómia"/>
        <s v="Makroökonómia"/>
        <s v="Üzleti statisztika "/>
        <s v="Marketing"/>
        <s v="Üzleti gazdaságtan és üzleti tervezés"/>
        <s v="Pénzügyi számítások"/>
        <s v="Kalkulus"/>
        <s v="Pénzügytan"/>
        <s v="Számvitel alapjai"/>
        <s v="Pénzügyi számvitel"/>
        <s v="Gazdasági jog"/>
        <s v="Adózási ismeretek"/>
        <s v="Költségvetési pénzügyek"/>
        <s v="Költségvetési szervek számvitele"/>
        <s v="Költségvetési gazdálkodás"/>
        <s v="Befektetések"/>
        <s v="Bankismeret"/>
        <s v="Vállalati pénzügyek"/>
        <s v="Emberi erőforrás menedzsment"/>
        <s v="Összefüggő szakmai gyakorlat"/>
        <m/>
      </sharedItems>
    </cacheField>
    <cacheField name="féléve" numFmtId="0">
      <sharedItems containsString="0" containsBlank="1" containsNumber="1" containsInteger="1" minValue="1" maxValue="4"/>
    </cacheField>
    <cacheField name="óraszáma (EA)" numFmtId="0">
      <sharedItems containsString="0" containsBlank="1" containsNumber="1" containsInteger="1" minValue="0" maxValue="17"/>
    </cacheField>
    <cacheField name="óraszáma(sz)" numFmtId="0">
      <sharedItems containsString="0" containsBlank="1" containsNumber="1" containsInteger="1" minValue="0" maxValue="560"/>
    </cacheField>
    <cacheField name="kreditértéke" numFmtId="0">
      <sharedItems containsString="0" containsBlank="1" containsNumber="1" containsInteger="1" minValue="0" maxValue="57"/>
    </cacheField>
    <cacheField name="tf oktatója" numFmtId="0">
      <sharedItems containsBlank="1" containsMixedTypes="1" containsNumber="1" containsInteger="1" minValue="0" maxValue="0" count="21">
        <n v="0"/>
        <s v="Kőműves Zsolt"/>
        <s v="Kopházi Erzsébet"/>
        <s v="Kiss Zoltán"/>
        <s v="Berke Szilárd"/>
        <s v="Nagy Enikő"/>
        <s v="Oroszi Sándor"/>
        <s v="Nagy Mónika Zita"/>
        <s v="Szigeti Orsolya"/>
        <s v="Borbély Csaba"/>
        <s v="Gál Veronika"/>
        <s v="Stettner Eleonóra"/>
        <s v="Varga József"/>
        <s v="Wickert Irén"/>
        <s v="Moizs Attila"/>
        <s v="Koroseczné Pavlin Rita"/>
        <s v="Parádi-Dolgos Anett"/>
        <s v="Gál Veronika Alexandra"/>
        <s v="Szabó-Szentgróti Gábor Phd."/>
        <s v="Olsovszkyné Némedi Andrea"/>
        <m/>
      </sharedItems>
    </cacheField>
    <cacheField name="intézete" numFmtId="0">
      <sharedItems containsBlank="1" containsMixedTypes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">
  <r>
    <s v="3FNKM18"/>
    <s v="A Közös kompetencia modul"/>
    <s v="A Közös kompetencia modul"/>
    <x v="0"/>
    <n v="4"/>
    <n v="0"/>
    <n v="0"/>
    <n v="0"/>
    <x v="0"/>
    <n v="0"/>
  </r>
  <r>
    <s v="3FNKM18"/>
    <s v="3FAMT1MPI00017"/>
    <s v="3FAMT1MPI00017"/>
    <x v="1"/>
    <n v="2"/>
    <n v="2"/>
    <n v="1"/>
    <n v="4"/>
    <x v="1"/>
    <s v="Marketing és Menedzsment Intézet"/>
  </r>
  <r>
    <s v="3FNKM18"/>
    <s v="0FINI1SIN00017"/>
    <s v="0FINI1SIN00017"/>
    <x v="2"/>
    <n v="4"/>
    <n v="0"/>
    <n v="2"/>
    <n v="0"/>
    <x v="2"/>
    <s v="Idegennyelvi Igazgatóság"/>
  </r>
  <r>
    <s v="3FNKM18"/>
    <s v="1FSLK1TES00017"/>
    <s v="1FSLK1TES00017"/>
    <x v="3"/>
    <n v="4"/>
    <n v="0"/>
    <n v="2"/>
    <n v="0"/>
    <x v="3"/>
    <s v="Sport Iroda és Létesítmény Központ"/>
  </r>
  <r>
    <s v="3FNKM18"/>
    <s v="3FMKT1UZK00017"/>
    <s v="3FMKT1UZK00017"/>
    <x v="4"/>
    <n v="2"/>
    <n v="1"/>
    <n v="2"/>
    <n v="4"/>
    <x v="4"/>
    <s v="Marketing és Menedzsment Intézet"/>
  </r>
  <r>
    <s v="3FNKM18"/>
    <s v="3FMAT1UIF00017"/>
    <s v="3FMAT1UIF00017"/>
    <x v="5"/>
    <n v="4"/>
    <n v="0"/>
    <n v="4"/>
    <n v="4"/>
    <x v="5"/>
    <s v="Módszertani Intézet"/>
  </r>
  <r>
    <s v="3FNKM18"/>
    <n v="0"/>
    <n v="0"/>
    <x v="6"/>
    <n v="1"/>
    <n v="3"/>
    <n v="11"/>
    <n v="12"/>
    <x v="0"/>
    <n v="0"/>
  </r>
  <r>
    <s v="3FNKM18"/>
    <s v="B Képzési terület szerinti közös modul"/>
    <s v="B Képzési terület szerinti közös modul"/>
    <x v="0"/>
    <n v="4"/>
    <n v="0"/>
    <n v="0"/>
    <n v="0"/>
    <x v="0"/>
    <n v="0"/>
  </r>
  <r>
    <s v="3FNKM18"/>
    <s v="3FPKT1MIK00017"/>
    <s v="3FPKT1MIK00017"/>
    <x v="7"/>
    <n v="4"/>
    <n v="2"/>
    <n v="1"/>
    <n v="4"/>
    <x v="6"/>
    <s v="Pénzügy és Közgazdaságtan"/>
  </r>
  <r>
    <s v="3FNKM18"/>
    <s v="3FPKT1MAK00017"/>
    <s v="3FPKT1MAK00017"/>
    <x v="8"/>
    <n v="1"/>
    <n v="2"/>
    <n v="1"/>
    <n v="4"/>
    <x v="6"/>
    <s v="Pénzügy és Közgazdaságtan"/>
  </r>
  <r>
    <s v="3FNKM18"/>
    <s v="3FRTS1UZS00017"/>
    <s v="3FRTS1UZS00017"/>
    <x v="9"/>
    <n v="1"/>
    <n v="0"/>
    <n v="4"/>
    <n v="5"/>
    <x v="7"/>
    <s v="Módszertani Intézet"/>
  </r>
  <r>
    <s v="3FNKM18"/>
    <s v="3FMKT1MAR00018"/>
    <s v="3FMKT1MAR00018"/>
    <x v="10"/>
    <n v="2"/>
    <n v="1"/>
    <n v="2"/>
    <n v="4"/>
    <x v="8"/>
    <s v="Marketing és Menedzsment Intézet"/>
  </r>
  <r>
    <s v="3FNKM18"/>
    <s v="3FAMT1UGT00017"/>
    <s v="3FAMT1UGT00017"/>
    <x v="11"/>
    <n v="4"/>
    <n v="1"/>
    <n v="2"/>
    <n v="4"/>
    <x v="9"/>
    <s v="Regionális- és Agrárgazdaságtani Intézet"/>
  </r>
  <r>
    <s v="3FNKM18"/>
    <n v="0"/>
    <n v="0"/>
    <x v="6"/>
    <n v="1"/>
    <n v="6"/>
    <n v="10"/>
    <n v="21"/>
    <x v="0"/>
    <n v="0"/>
  </r>
  <r>
    <s v="3FNKM18"/>
    <s v="C Szakképzési modul"/>
    <s v="C Szakképzési modul"/>
    <x v="0"/>
    <n v="4"/>
    <n v="0"/>
    <n v="0"/>
    <n v="0"/>
    <x v="0"/>
    <n v="0"/>
  </r>
  <r>
    <s v="3FNKM18"/>
    <s v="C1 Államháztartási szakirány"/>
    <s v="C1 Államháztartási szakirány"/>
    <x v="0"/>
    <n v="4"/>
    <n v="0"/>
    <n v="0"/>
    <n v="0"/>
    <x v="0"/>
    <n v="0"/>
  </r>
  <r>
    <s v="3FNKM18"/>
    <s v="3FPKT1PSZ00017"/>
    <s v="3FPKT1PSZ00017"/>
    <x v="12"/>
    <n v="4"/>
    <n v="0"/>
    <n v="4"/>
    <n v="6"/>
    <x v="10"/>
    <s v="Pénzügy és Számvitel Intézet"/>
  </r>
  <r>
    <s v="3FNKM18"/>
    <s v="3FMIT1KAL00017"/>
    <s v="3FMIT1KAL00017"/>
    <x v="13"/>
    <n v="4"/>
    <n v="2"/>
    <n v="2"/>
    <n v="6"/>
    <x v="11"/>
    <s v="Módszertani Intézet"/>
  </r>
  <r>
    <s v="3FNKM18"/>
    <s v="3FPKT1PUT00017"/>
    <s v="3FPKT1PUT00017"/>
    <x v="14"/>
    <n v="4"/>
    <n v="2"/>
    <n v="1"/>
    <n v="5"/>
    <x v="12"/>
    <s v="Pénzügy és Számvitel Intézet"/>
  </r>
  <r>
    <s v="3FNKM18"/>
    <s v="3FSJT1SZA00017"/>
    <s v="3FSJT1SZA00017"/>
    <x v="15"/>
    <n v="4"/>
    <n v="2"/>
    <n v="2"/>
    <n v="6"/>
    <x v="13"/>
    <s v="Pénzügy és Számvitel Intézet"/>
  </r>
  <r>
    <s v="3FNKM18"/>
    <s v="3FSZJ1PSZ00018"/>
    <s v="3FSZJ1PSZ00018"/>
    <x v="16"/>
    <n v="1"/>
    <n v="2"/>
    <n v="4"/>
    <n v="6"/>
    <x v="13"/>
    <s v="Pénzügy és Számvitel Intézet"/>
  </r>
  <r>
    <s v="3FNKM18"/>
    <s v="3FPKT1GAJ00017"/>
    <s v="3FPKT1GAJ00017"/>
    <x v="17"/>
    <n v="2"/>
    <n v="2"/>
    <n v="2"/>
    <n v="6"/>
    <x v="14"/>
    <s v="Pénzügy és Számvitel Intézet"/>
  </r>
  <r>
    <s v="3FNKM18"/>
    <s v="3FPKT1ADI00017"/>
    <s v="3FPKT1ADI00017"/>
    <x v="18"/>
    <n v="1"/>
    <n v="1"/>
    <n v="2"/>
    <n v="5"/>
    <x v="15"/>
    <s v="Pénzügy és Számvitel Intézet"/>
  </r>
  <r>
    <s v="3FNKM18"/>
    <s v="3FPKT1TP00017"/>
    <s v="3FPKT1TP00017"/>
    <x v="19"/>
    <n v="1"/>
    <n v="2"/>
    <n v="2"/>
    <n v="6"/>
    <x v="16"/>
    <s v="Pénzügy és Számvitel Intézet"/>
  </r>
  <r>
    <s v="3FNKM18"/>
    <s v="3FSZJ1KSZ00017"/>
    <s v="3FSZJ1KSZ00017"/>
    <x v="20"/>
    <n v="2"/>
    <n v="2"/>
    <n v="2"/>
    <n v="6"/>
    <x v="13"/>
    <s v="Pénzügy és Számvitel Intézet"/>
  </r>
  <r>
    <s v="3FNKM18"/>
    <s v="3FPKT1KGA00017"/>
    <s v="3FPKT1KGA00017"/>
    <x v="21"/>
    <n v="2"/>
    <n v="2"/>
    <n v="2"/>
    <n v="5"/>
    <x v="16"/>
    <s v="Pénzügy és Számvitel Intézet"/>
  </r>
  <r>
    <s v="3FNKM18"/>
    <n v="0"/>
    <n v="0"/>
    <x v="6"/>
    <n v="1"/>
    <n v="17"/>
    <n v="23"/>
    <n v="57"/>
    <x v="0"/>
    <n v="0"/>
  </r>
  <r>
    <s v="3FNKM18"/>
    <s v="C2 Pénzintézeti szakirány"/>
    <s v="C2 Pénzintézeti szakirány"/>
    <x v="0"/>
    <n v="4"/>
    <n v="0"/>
    <n v="0"/>
    <n v="0"/>
    <x v="0"/>
    <n v="0"/>
  </r>
  <r>
    <s v="3FNKM18"/>
    <s v="3FPKT1PSZ00017"/>
    <s v="3FPKT1PSZ00017"/>
    <x v="12"/>
    <n v="4"/>
    <n v="0"/>
    <n v="4"/>
    <n v="6"/>
    <x v="10"/>
    <s v="Pénzügy és Számvitel Intézet"/>
  </r>
  <r>
    <s v="3FNKM18"/>
    <s v="3FMIT1KAL00017"/>
    <s v="3FMIT1KAL00017"/>
    <x v="13"/>
    <n v="4"/>
    <n v="2"/>
    <n v="2"/>
    <n v="6"/>
    <x v="11"/>
    <s v="Módszertani Intézet"/>
  </r>
  <r>
    <s v="3FNKM18"/>
    <s v="3FPKT1PUT00017"/>
    <s v="3FPKT1PUT00017"/>
    <x v="14"/>
    <n v="4"/>
    <n v="2"/>
    <n v="1"/>
    <n v="5"/>
    <x v="12"/>
    <s v="Pénzügy és Számvitel Intézet"/>
  </r>
  <r>
    <s v="3FNKM18"/>
    <s v="3FSJT1SZA00017"/>
    <s v="3FSJT1SZA00017"/>
    <x v="15"/>
    <n v="4"/>
    <n v="2"/>
    <n v="2"/>
    <n v="6"/>
    <x v="13"/>
    <s v="Pénzügy és Számvitel Intézet"/>
  </r>
  <r>
    <s v="3FNKM18"/>
    <s v="3FSZJ1PSZ00018"/>
    <s v="3FSZJ1PSZ00018"/>
    <x v="16"/>
    <n v="1"/>
    <n v="2"/>
    <n v="4"/>
    <n v="6"/>
    <x v="13"/>
    <s v="Pénzügy és Számvitel Intézet"/>
  </r>
  <r>
    <s v="3FNKM18"/>
    <s v="3FPKT1GAJ00017"/>
    <s v="3FPKT1GAJ00017"/>
    <x v="17"/>
    <n v="2"/>
    <n v="2"/>
    <n v="2"/>
    <n v="6"/>
    <x v="14"/>
    <s v="Pénzügy és Számvitel Intézet"/>
  </r>
  <r>
    <s v="3FNKM18"/>
    <s v="3FPKT1ADI00017"/>
    <s v="3FPKT1ADI00017"/>
    <x v="18"/>
    <n v="1"/>
    <n v="1"/>
    <n v="2"/>
    <n v="5"/>
    <x v="15"/>
    <s v="Pénzügy és Számvitel Intézet"/>
  </r>
  <r>
    <s v="3FNKM18"/>
    <s v="3FPKT1BEF00017"/>
    <s v="3FPKT1BEF00017"/>
    <x v="22"/>
    <n v="2"/>
    <n v="2"/>
    <n v="2"/>
    <n v="6"/>
    <x v="12"/>
    <s v="Pénzügy és Számvitel Intézet"/>
  </r>
  <r>
    <s v="3FNKM18"/>
    <s v="3FPKT1BAI00018"/>
    <s v="3FPKT1BAI00018"/>
    <x v="23"/>
    <n v="2"/>
    <n v="2"/>
    <n v="2"/>
    <n v="5"/>
    <x v="12"/>
    <s v="Pénzügy és Számvitel Intézet"/>
  </r>
  <r>
    <s v="3FNKM18"/>
    <s v="3FPKT1VPU00017"/>
    <s v="3FPKT1VPU00017"/>
    <x v="24"/>
    <n v="1"/>
    <n v="0"/>
    <n v="4"/>
    <n v="6"/>
    <x v="17"/>
    <s v="Pénzügy és Számvitel Intézet"/>
  </r>
  <r>
    <s v="3FNKM18"/>
    <n v="0"/>
    <n v="0"/>
    <x v="6"/>
    <n v="1"/>
    <n v="15"/>
    <n v="25"/>
    <n v="57"/>
    <x v="0"/>
    <n v="0"/>
  </r>
  <r>
    <s v="3FNKM18"/>
    <s v="C3 Vállalkozási szakirány"/>
    <s v="C3 Vállalkozási szakirány"/>
    <x v="0"/>
    <n v="4"/>
    <n v="0"/>
    <n v="0"/>
    <n v="0"/>
    <x v="0"/>
    <n v="0"/>
  </r>
  <r>
    <s v="3FNKM18"/>
    <s v="3FPKT1PSZ00017"/>
    <s v="3FPKT1PSZ00017"/>
    <x v="12"/>
    <n v="4"/>
    <n v="0"/>
    <n v="4"/>
    <n v="6"/>
    <x v="10"/>
    <s v="Pénzügy és Számvitel Intézet"/>
  </r>
  <r>
    <s v="3FNKM18"/>
    <s v="3FMIT1KAL00017"/>
    <s v="3FMIT1KAL00017"/>
    <x v="13"/>
    <n v="4"/>
    <n v="2"/>
    <n v="2"/>
    <n v="6"/>
    <x v="11"/>
    <s v="Módszertani Intézet"/>
  </r>
  <r>
    <s v="3FNKM18"/>
    <s v="3FPKT1PUT00017"/>
    <s v="3FPKT1PUT00017"/>
    <x v="14"/>
    <n v="4"/>
    <n v="2"/>
    <n v="1"/>
    <n v="5"/>
    <x v="12"/>
    <s v="Pénzügy és Számvitel Intézet"/>
  </r>
  <r>
    <s v="3FNKM18"/>
    <s v="3FSJT1SZA00017"/>
    <s v="3FSJT1SZA00017"/>
    <x v="15"/>
    <n v="4"/>
    <n v="2"/>
    <n v="2"/>
    <n v="6"/>
    <x v="13"/>
    <s v="Pénzügy és Számvitel Intézet"/>
  </r>
  <r>
    <s v="3FNKM18"/>
    <s v="3FSZJ1PSZ00018"/>
    <s v="3FSZJ1PSZ00018"/>
    <x v="16"/>
    <n v="1"/>
    <n v="2"/>
    <n v="4"/>
    <n v="6"/>
    <x v="13"/>
    <s v="Pénzügy és Számvitel Intézet"/>
  </r>
  <r>
    <s v="3FNKM18"/>
    <s v="3FPKT1GAJ00017"/>
    <s v="3FPKT1GAJ00017"/>
    <x v="17"/>
    <n v="2"/>
    <n v="2"/>
    <n v="2"/>
    <n v="6"/>
    <x v="14"/>
    <s v="Pénzügy és Számvitel Intézet"/>
  </r>
  <r>
    <s v="3FNKM18"/>
    <s v="3FPKT1ADI00017"/>
    <s v="3FPKT1ADI00017"/>
    <x v="18"/>
    <n v="1"/>
    <n v="1"/>
    <n v="2"/>
    <n v="5"/>
    <x v="15"/>
    <s v="Pénzügy és Számvitel Intézet"/>
  </r>
  <r>
    <s v="3FNKM18"/>
    <s v="3FPKT1VPU00017"/>
    <s v="3FPKT1VPU00017"/>
    <x v="24"/>
    <n v="1"/>
    <n v="0"/>
    <n v="4"/>
    <n v="6"/>
    <x v="10"/>
    <s v="Pénzügy és Számvitel Intézet"/>
  </r>
  <r>
    <s v="3FNKM18"/>
    <s v="3FPKT1BEF00017"/>
    <s v="3FPKT1BEF00017"/>
    <x v="22"/>
    <n v="2"/>
    <n v="2"/>
    <n v="2"/>
    <n v="6"/>
    <x v="12"/>
    <s v="Pénzügy és Számvitel Intézet"/>
  </r>
  <r>
    <s v="3FNKM18"/>
    <s v="3FAMT1EEF00017"/>
    <s v="3FAMT1EEF00017"/>
    <x v="25"/>
    <n v="1"/>
    <n v="2"/>
    <n v="2"/>
    <n v="5"/>
    <x v="18"/>
    <s v="Marketing és Menedzsment Intézet"/>
  </r>
  <r>
    <s v="3FNKM18"/>
    <n v="0"/>
    <n v="0"/>
    <x v="6"/>
    <n v="1"/>
    <n v="15"/>
    <n v="25"/>
    <n v="57"/>
    <x v="0"/>
    <n v="0"/>
  </r>
  <r>
    <s v="3FNKM18"/>
    <s v="D Összefüggő szakmai gyakorlat"/>
    <s v="D Összefüggő szakmai gyakorlat"/>
    <x v="0"/>
    <n v="4"/>
    <n v="0"/>
    <n v="0"/>
    <n v="0"/>
    <x v="0"/>
    <n v="0"/>
  </r>
  <r>
    <s v="3FNKM18"/>
    <s v="3FMAR1GYA00002"/>
    <s v="3FMAR1GYA00002"/>
    <x v="26"/>
    <n v="4"/>
    <n v="0"/>
    <n v="560"/>
    <n v="30"/>
    <x v="19"/>
    <s v="Marketing és Menedzsment Intézet"/>
  </r>
  <r>
    <s v="3FNKM18"/>
    <m/>
    <m/>
    <x v="27"/>
    <m/>
    <m/>
    <m/>
    <m/>
    <x v="2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6" cacheId="0" applyNumberFormats="0" applyBorderFormats="0" applyFontFormats="0" applyPatternFormats="0" applyAlignmentFormats="0" applyWidthHeightFormats="1" dataCaption="Értékek" updatedVersion="3" minRefreshableVersion="3" showCalcMbrs="0" useAutoFormatting="1" itemPrintTitles="1" createdVersion="3" indent="0" outline="1" outlineData="1" multipleFieldFilters="0">
  <location ref="A3:B54" firstHeaderRow="1" firstDataRow="1" firstDataCol="1"/>
  <pivotFields count="10">
    <pivotField showAll="0"/>
    <pivotField showAll="0"/>
    <pivotField showAll="0"/>
    <pivotField axis="axisRow" showAll="0">
      <items count="29">
        <item x="0"/>
        <item x="18"/>
        <item x="23"/>
        <item x="22"/>
        <item x="25"/>
        <item x="17"/>
        <item x="13"/>
        <item x="21"/>
        <item x="19"/>
        <item x="20"/>
        <item x="8"/>
        <item x="10"/>
        <item x="7"/>
        <item x="1"/>
        <item x="26"/>
        <item x="6"/>
        <item x="12"/>
        <item x="16"/>
        <item x="14"/>
        <item x="2"/>
        <item x="15"/>
        <item x="3"/>
        <item x="11"/>
        <item x="5"/>
        <item x="4"/>
        <item x="9"/>
        <item x="24"/>
        <item x="27"/>
        <item t="default"/>
      </items>
    </pivotField>
    <pivotField showAll="0"/>
    <pivotField showAll="0"/>
    <pivotField showAll="0"/>
    <pivotField dataField="1" showAll="0"/>
    <pivotField axis="axisRow" showAll="0">
      <items count="22">
        <item x="0"/>
        <item x="4"/>
        <item x="9"/>
        <item x="10"/>
        <item x="17"/>
        <item x="3"/>
        <item x="2"/>
        <item x="15"/>
        <item x="1"/>
        <item x="14"/>
        <item x="5"/>
        <item x="7"/>
        <item x="19"/>
        <item x="6"/>
        <item x="16"/>
        <item x="11"/>
        <item x="18"/>
        <item x="8"/>
        <item x="12"/>
        <item x="13"/>
        <item x="20"/>
        <item t="default"/>
      </items>
    </pivotField>
    <pivotField showAll="0"/>
  </pivotFields>
  <rowFields count="2">
    <field x="8"/>
    <field x="3"/>
  </rowFields>
  <rowItems count="51">
    <i>
      <x/>
    </i>
    <i r="1">
      <x/>
    </i>
    <i r="1">
      <x v="15"/>
    </i>
    <i>
      <x v="1"/>
    </i>
    <i r="1">
      <x v="24"/>
    </i>
    <i>
      <x v="2"/>
    </i>
    <i r="1">
      <x v="22"/>
    </i>
    <i>
      <x v="3"/>
    </i>
    <i r="1">
      <x v="16"/>
    </i>
    <i r="1">
      <x v="26"/>
    </i>
    <i>
      <x v="4"/>
    </i>
    <i r="1">
      <x v="26"/>
    </i>
    <i>
      <x v="5"/>
    </i>
    <i r="1">
      <x v="21"/>
    </i>
    <i>
      <x v="6"/>
    </i>
    <i r="1">
      <x v="19"/>
    </i>
    <i>
      <x v="7"/>
    </i>
    <i r="1">
      <x v="1"/>
    </i>
    <i>
      <x v="8"/>
    </i>
    <i r="1">
      <x v="13"/>
    </i>
    <i>
      <x v="9"/>
    </i>
    <i r="1">
      <x v="5"/>
    </i>
    <i>
      <x v="10"/>
    </i>
    <i r="1">
      <x v="23"/>
    </i>
    <i>
      <x v="11"/>
    </i>
    <i r="1">
      <x v="25"/>
    </i>
    <i>
      <x v="12"/>
    </i>
    <i r="1">
      <x v="14"/>
    </i>
    <i>
      <x v="13"/>
    </i>
    <i r="1">
      <x v="10"/>
    </i>
    <i r="1">
      <x v="12"/>
    </i>
    <i>
      <x v="14"/>
    </i>
    <i r="1">
      <x v="7"/>
    </i>
    <i r="1">
      <x v="8"/>
    </i>
    <i>
      <x v="15"/>
    </i>
    <i r="1">
      <x v="6"/>
    </i>
    <i>
      <x v="16"/>
    </i>
    <i r="1">
      <x v="4"/>
    </i>
    <i>
      <x v="17"/>
    </i>
    <i r="1">
      <x v="11"/>
    </i>
    <i>
      <x v="18"/>
    </i>
    <i r="1">
      <x v="2"/>
    </i>
    <i r="1">
      <x v="3"/>
    </i>
    <i r="1">
      <x v="18"/>
    </i>
    <i>
      <x v="19"/>
    </i>
    <i r="1">
      <x v="9"/>
    </i>
    <i r="1">
      <x v="17"/>
    </i>
    <i r="1">
      <x v="20"/>
    </i>
    <i>
      <x v="20"/>
    </i>
    <i r="1">
      <x v="27"/>
    </i>
    <i t="grand">
      <x/>
    </i>
  </rowItems>
  <colItems count="1">
    <i/>
  </colItems>
  <dataFields count="1">
    <dataField name="Összeg / kreditértéke" fld="7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8"/>
  <sheetViews>
    <sheetView tabSelected="1" zoomScale="80" zoomScaleNormal="80" zoomScaleSheetLayoutView="80" workbookViewId="0">
      <selection activeCell="D77" sqref="D77"/>
    </sheetView>
  </sheetViews>
  <sheetFormatPr defaultRowHeight="12.75" x14ac:dyDescent="0.2"/>
  <cols>
    <col min="1" max="1" width="19.42578125" style="5" bestFit="1" customWidth="1"/>
    <col min="2" max="2" width="41.85546875" style="94" bestFit="1" customWidth="1"/>
    <col min="3" max="3" width="41.85546875" style="94" customWidth="1"/>
    <col min="4" max="4" width="20.140625" style="13" customWidth="1"/>
    <col min="5" max="5" width="4.7109375" style="5" customWidth="1"/>
    <col min="6" max="6" width="10.5703125" style="5" customWidth="1"/>
    <col min="7" max="7" width="8" style="5" customWidth="1"/>
    <col min="8" max="8" width="7" style="5" customWidth="1"/>
    <col min="9" max="9" width="3.5703125" style="5" customWidth="1"/>
    <col min="10" max="10" width="7.42578125" style="5" customWidth="1"/>
    <col min="11" max="11" width="6.7109375" style="5" customWidth="1"/>
    <col min="12" max="12" width="8.28515625" style="5" customWidth="1"/>
    <col min="13" max="13" width="7" style="5" customWidth="1"/>
    <col min="14" max="14" width="7.140625" style="5" customWidth="1"/>
    <col min="15" max="15" width="6.7109375" style="5" customWidth="1"/>
    <col min="16" max="16" width="5.140625" style="5" customWidth="1"/>
    <col min="17" max="17" width="3.42578125" style="5" customWidth="1"/>
    <col min="18" max="18" width="4.42578125" style="5" customWidth="1"/>
    <col min="19" max="19" width="6.7109375" style="5" customWidth="1"/>
    <col min="20" max="20" width="5.140625" style="5" customWidth="1"/>
    <col min="21" max="21" width="42.42578125" style="6" customWidth="1"/>
    <col min="22" max="22" width="29.42578125" customWidth="1"/>
  </cols>
  <sheetData>
    <row r="1" spans="1:22" ht="18" x14ac:dyDescent="0.2">
      <c r="A1" s="182" t="s">
        <v>23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</row>
    <row r="2" spans="1:22" ht="18" x14ac:dyDescent="0.2">
      <c r="A2" s="182" t="s">
        <v>66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</row>
    <row r="3" spans="1:22" ht="15.75" x14ac:dyDescent="0.2">
      <c r="A3" s="183" t="s">
        <v>137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</row>
    <row r="4" spans="1:22" ht="15.75" x14ac:dyDescent="0.2">
      <c r="A4" s="183" t="s">
        <v>14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</row>
    <row r="5" spans="1:22" ht="14.25" x14ac:dyDescent="0.2">
      <c r="A5" s="184" t="s">
        <v>136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</row>
    <row r="6" spans="1:22" ht="13.5" thickBot="1" x14ac:dyDescent="0.25"/>
    <row r="7" spans="1:22" ht="26.25" customHeight="1" thickBot="1" x14ac:dyDescent="0.25">
      <c r="F7" s="187" t="s">
        <v>63</v>
      </c>
      <c r="G7" s="188"/>
      <c r="H7" s="189"/>
      <c r="J7" s="187" t="s">
        <v>64</v>
      </c>
      <c r="K7" s="188"/>
      <c r="L7" s="189"/>
    </row>
    <row r="8" spans="1:22" ht="15" thickBot="1" x14ac:dyDescent="0.25">
      <c r="A8" s="3"/>
      <c r="B8" s="95" t="s">
        <v>13</v>
      </c>
      <c r="C8" s="118"/>
      <c r="D8" s="17" t="s">
        <v>24</v>
      </c>
      <c r="E8" s="3"/>
      <c r="F8" s="71" t="s">
        <v>18</v>
      </c>
      <c r="G8" s="72">
        <f>SUM(E74,I74,M74,Q74)</f>
        <v>312</v>
      </c>
      <c r="H8" s="73">
        <f>G8/G$10</f>
        <v>0.34285714285714286</v>
      </c>
      <c r="I8" s="3"/>
      <c r="J8" s="71" t="s">
        <v>18</v>
      </c>
      <c r="K8" s="72">
        <f>G8</f>
        <v>312</v>
      </c>
      <c r="L8" s="73">
        <f>K8/K$10</f>
        <v>0.21224489795918366</v>
      </c>
      <c r="M8" s="3"/>
      <c r="N8" s="3"/>
      <c r="O8" s="3"/>
      <c r="P8" s="3"/>
      <c r="Q8" s="3"/>
      <c r="R8" s="3"/>
      <c r="S8" s="3"/>
      <c r="T8" s="3"/>
      <c r="U8" s="3"/>
    </row>
    <row r="9" spans="1:22" ht="14.25" x14ac:dyDescent="0.2">
      <c r="A9" s="3"/>
      <c r="B9" s="96" t="s">
        <v>42</v>
      </c>
      <c r="C9" s="119"/>
      <c r="D9" s="18">
        <f>D25</f>
        <v>12</v>
      </c>
      <c r="E9" s="3"/>
      <c r="F9" s="66" t="s">
        <v>19</v>
      </c>
      <c r="G9" s="65">
        <f>SUM(F74,J74,N74)</f>
        <v>598</v>
      </c>
      <c r="H9" s="67">
        <f>G9/G$10</f>
        <v>0.65714285714285714</v>
      </c>
      <c r="J9" s="66" t="s">
        <v>19</v>
      </c>
      <c r="K9" s="65">
        <f>G9+R74</f>
        <v>1158</v>
      </c>
      <c r="L9" s="67">
        <f>K9/K$10</f>
        <v>0.78775510204081634</v>
      </c>
      <c r="M9" s="3"/>
      <c r="N9" s="3"/>
      <c r="O9" s="3"/>
      <c r="P9" s="3"/>
      <c r="Q9" s="3"/>
      <c r="R9" s="3"/>
      <c r="S9" s="3"/>
      <c r="T9" s="3"/>
      <c r="U9" s="3"/>
    </row>
    <row r="10" spans="1:22" ht="15" thickBot="1" x14ac:dyDescent="0.25">
      <c r="A10" s="3"/>
      <c r="B10" s="97" t="s">
        <v>36</v>
      </c>
      <c r="C10" s="120"/>
      <c r="D10" s="19">
        <f>D32</f>
        <v>21</v>
      </c>
      <c r="E10" s="3"/>
      <c r="F10" s="68" t="s">
        <v>20</v>
      </c>
      <c r="G10" s="69">
        <f>SUM(G8:G9)</f>
        <v>910</v>
      </c>
      <c r="H10" s="70">
        <f>G10/G$10</f>
        <v>1</v>
      </c>
      <c r="J10" s="68" t="s">
        <v>20</v>
      </c>
      <c r="K10" s="69">
        <f>SUM(K8:K9)</f>
        <v>1470</v>
      </c>
      <c r="L10" s="70">
        <f>K10/K$10</f>
        <v>1</v>
      </c>
      <c r="M10" s="3"/>
      <c r="N10" s="3"/>
      <c r="O10" s="3"/>
      <c r="P10" s="3"/>
      <c r="Q10" s="3"/>
      <c r="R10" s="3"/>
      <c r="S10" s="3"/>
      <c r="T10" s="3"/>
      <c r="U10" s="3"/>
    </row>
    <row r="11" spans="1:22" ht="15" thickTop="1" x14ac:dyDescent="0.2">
      <c r="A11" s="3"/>
      <c r="B11" s="98" t="s">
        <v>37</v>
      </c>
      <c r="C11" s="121"/>
      <c r="D11" s="19">
        <f>D45</f>
        <v>57</v>
      </c>
      <c r="E11" s="3"/>
      <c r="F11" s="185" t="s">
        <v>21</v>
      </c>
      <c r="G11" s="186"/>
      <c r="H11" s="3"/>
      <c r="I11" s="3"/>
      <c r="J11" s="185" t="s">
        <v>21</v>
      </c>
      <c r="K11" s="186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2" ht="15" thickBot="1" x14ac:dyDescent="0.25">
      <c r="A12" s="3"/>
      <c r="B12" s="99" t="s">
        <v>38</v>
      </c>
      <c r="C12" s="122"/>
      <c r="D12" s="20">
        <v>30</v>
      </c>
      <c r="E12" s="3"/>
      <c r="F12" s="74">
        <f>G10/(D13-D12)</f>
        <v>10.111111111111111</v>
      </c>
      <c r="G12" s="16" t="s">
        <v>22</v>
      </c>
      <c r="H12" s="3"/>
      <c r="I12" s="3"/>
      <c r="J12" s="74">
        <f>K10/D13</f>
        <v>12.25</v>
      </c>
      <c r="K12" s="16" t="s">
        <v>22</v>
      </c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2" ht="13.5" thickBot="1" x14ac:dyDescent="0.25">
      <c r="B13" s="100" t="s">
        <v>25</v>
      </c>
      <c r="C13" s="123"/>
      <c r="D13" s="14">
        <f>SUM(D9:D12)</f>
        <v>120</v>
      </c>
    </row>
    <row r="15" spans="1:22" ht="13.5" thickBot="1" x14ac:dyDescent="0.25"/>
    <row r="16" spans="1:22" s="1" customFormat="1" x14ac:dyDescent="0.2">
      <c r="A16" s="164" t="s">
        <v>8</v>
      </c>
      <c r="B16" s="167" t="s">
        <v>0</v>
      </c>
      <c r="C16" s="115"/>
      <c r="D16" s="171" t="s">
        <v>11</v>
      </c>
      <c r="E16" s="175" t="s">
        <v>1</v>
      </c>
      <c r="F16" s="190"/>
      <c r="G16" s="190"/>
      <c r="H16" s="191"/>
      <c r="I16" s="175" t="s">
        <v>5</v>
      </c>
      <c r="J16" s="176"/>
      <c r="K16" s="176"/>
      <c r="L16" s="177"/>
      <c r="M16" s="175" t="s">
        <v>6</v>
      </c>
      <c r="N16" s="176"/>
      <c r="O16" s="176"/>
      <c r="P16" s="177"/>
      <c r="Q16" s="175" t="s">
        <v>7</v>
      </c>
      <c r="R16" s="176"/>
      <c r="S16" s="176"/>
      <c r="T16" s="177"/>
      <c r="U16" s="192" t="s">
        <v>141</v>
      </c>
      <c r="V16" s="172" t="s">
        <v>26</v>
      </c>
    </row>
    <row r="17" spans="1:22" s="1" customFormat="1" x14ac:dyDescent="0.2">
      <c r="A17" s="165"/>
      <c r="B17" s="168"/>
      <c r="C17" s="116"/>
      <c r="D17" s="165"/>
      <c r="E17" s="162" t="s">
        <v>9</v>
      </c>
      <c r="F17" s="181"/>
      <c r="G17" s="7" t="s">
        <v>10</v>
      </c>
      <c r="H17" s="8" t="s">
        <v>4</v>
      </c>
      <c r="I17" s="162" t="s">
        <v>9</v>
      </c>
      <c r="J17" s="163"/>
      <c r="K17" s="7" t="s">
        <v>10</v>
      </c>
      <c r="L17" s="8" t="s">
        <v>4</v>
      </c>
      <c r="M17" s="162" t="s">
        <v>9</v>
      </c>
      <c r="N17" s="163"/>
      <c r="O17" s="7" t="s">
        <v>10</v>
      </c>
      <c r="P17" s="8" t="s">
        <v>4</v>
      </c>
      <c r="Q17" s="162" t="s">
        <v>9</v>
      </c>
      <c r="R17" s="163"/>
      <c r="S17" s="7" t="s">
        <v>10</v>
      </c>
      <c r="T17" s="8" t="s">
        <v>4</v>
      </c>
      <c r="U17" s="193"/>
      <c r="V17" s="173"/>
    </row>
    <row r="18" spans="1:22" s="1" customFormat="1" ht="13.5" thickBot="1" x14ac:dyDescent="0.25">
      <c r="A18" s="166"/>
      <c r="B18" s="169"/>
      <c r="C18" s="117"/>
      <c r="D18" s="166"/>
      <c r="E18" s="9" t="s">
        <v>2</v>
      </c>
      <c r="F18" s="10" t="s">
        <v>3</v>
      </c>
      <c r="G18" s="10"/>
      <c r="H18" s="11"/>
      <c r="I18" s="9" t="s">
        <v>2</v>
      </c>
      <c r="J18" s="10" t="s">
        <v>3</v>
      </c>
      <c r="K18" s="10"/>
      <c r="L18" s="11"/>
      <c r="M18" s="9" t="s">
        <v>2</v>
      </c>
      <c r="N18" s="10" t="s">
        <v>3</v>
      </c>
      <c r="O18" s="10"/>
      <c r="P18" s="11"/>
      <c r="Q18" s="9" t="s">
        <v>2</v>
      </c>
      <c r="R18" s="10" t="s">
        <v>3</v>
      </c>
      <c r="S18" s="10"/>
      <c r="T18" s="11"/>
      <c r="U18" s="194"/>
      <c r="V18" s="174"/>
    </row>
    <row r="19" spans="1:22" ht="16.5" thickBot="1" x14ac:dyDescent="0.25">
      <c r="A19" s="159" t="s">
        <v>39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1"/>
    </row>
    <row r="20" spans="1:22" s="2" customFormat="1" ht="12.75" customHeight="1" x14ac:dyDescent="0.2">
      <c r="A20" s="113" t="s">
        <v>90</v>
      </c>
      <c r="B20" s="114" t="s">
        <v>53</v>
      </c>
      <c r="C20" s="141" t="s">
        <v>112</v>
      </c>
      <c r="D20" s="31"/>
      <c r="E20" s="32"/>
      <c r="F20" s="28"/>
      <c r="G20" s="41"/>
      <c r="H20" s="49"/>
      <c r="I20" s="50"/>
      <c r="J20" s="28"/>
      <c r="K20" s="28"/>
      <c r="L20" s="49"/>
      <c r="M20" s="32">
        <v>2</v>
      </c>
      <c r="N20" s="28">
        <v>1</v>
      </c>
      <c r="O20" s="33" t="s">
        <v>44</v>
      </c>
      <c r="P20" s="49">
        <v>4</v>
      </c>
      <c r="Q20" s="32"/>
      <c r="R20" s="28"/>
      <c r="S20" s="28"/>
      <c r="T20" s="49"/>
      <c r="U20" s="195" t="s">
        <v>142</v>
      </c>
      <c r="V20" s="40" t="s">
        <v>55</v>
      </c>
    </row>
    <row r="21" spans="1:22" s="44" customFormat="1" ht="12.75" customHeight="1" x14ac:dyDescent="0.2">
      <c r="A21" s="105" t="s">
        <v>99</v>
      </c>
      <c r="B21" s="106" t="s">
        <v>54</v>
      </c>
      <c r="C21" s="142" t="s">
        <v>113</v>
      </c>
      <c r="D21" s="55"/>
      <c r="E21" s="51">
        <v>0</v>
      </c>
      <c r="F21" s="41">
        <v>2</v>
      </c>
      <c r="G21" s="41" t="s">
        <v>19</v>
      </c>
      <c r="H21" s="52">
        <v>0</v>
      </c>
      <c r="I21" s="56"/>
      <c r="J21" s="41"/>
      <c r="K21" s="41"/>
      <c r="L21" s="52"/>
      <c r="M21" s="51"/>
      <c r="N21" s="41"/>
      <c r="O21" s="33"/>
      <c r="P21" s="52"/>
      <c r="Q21" s="51"/>
      <c r="R21" s="41"/>
      <c r="S21" s="41"/>
      <c r="T21" s="52"/>
      <c r="U21" s="39" t="s">
        <v>49</v>
      </c>
      <c r="V21" s="40" t="s">
        <v>50</v>
      </c>
    </row>
    <row r="22" spans="1:22" s="44" customFormat="1" ht="12.75" customHeight="1" x14ac:dyDescent="0.2">
      <c r="A22" s="105" t="s">
        <v>93</v>
      </c>
      <c r="B22" s="106" t="s">
        <v>48</v>
      </c>
      <c r="C22" s="142" t="s">
        <v>135</v>
      </c>
      <c r="D22" s="55"/>
      <c r="E22" s="51">
        <v>0</v>
      </c>
      <c r="F22" s="41">
        <v>2</v>
      </c>
      <c r="G22" s="41" t="s">
        <v>19</v>
      </c>
      <c r="H22" s="52">
        <v>0</v>
      </c>
      <c r="I22" s="56"/>
      <c r="J22" s="41"/>
      <c r="K22" s="41"/>
      <c r="L22" s="52"/>
      <c r="M22" s="51"/>
      <c r="N22" s="41"/>
      <c r="O22" s="33"/>
      <c r="P22" s="52"/>
      <c r="Q22" s="51"/>
      <c r="R22" s="41"/>
      <c r="S22" s="41"/>
      <c r="T22" s="52"/>
      <c r="U22" s="39" t="s">
        <v>56</v>
      </c>
      <c r="V22" s="40" t="s">
        <v>57</v>
      </c>
    </row>
    <row r="23" spans="1:22" s="44" customFormat="1" ht="12.75" customHeight="1" x14ac:dyDescent="0.2">
      <c r="A23" s="40" t="s">
        <v>100</v>
      </c>
      <c r="B23" s="107" t="s">
        <v>45</v>
      </c>
      <c r="C23" s="142" t="s">
        <v>114</v>
      </c>
      <c r="D23" s="45"/>
      <c r="E23" s="51"/>
      <c r="F23" s="41"/>
      <c r="G23" s="41"/>
      <c r="H23" s="52"/>
      <c r="I23" s="36"/>
      <c r="J23" s="42"/>
      <c r="K23" s="42"/>
      <c r="L23" s="47"/>
      <c r="M23" s="46">
        <v>1</v>
      </c>
      <c r="N23" s="42">
        <v>2</v>
      </c>
      <c r="O23" s="42" t="s">
        <v>19</v>
      </c>
      <c r="P23" s="47">
        <v>4</v>
      </c>
      <c r="Q23" s="46"/>
      <c r="R23" s="42"/>
      <c r="S23" s="42"/>
      <c r="T23" s="47"/>
      <c r="U23" s="195" t="s">
        <v>142</v>
      </c>
      <c r="V23" s="43" t="s">
        <v>160</v>
      </c>
    </row>
    <row r="24" spans="1:22" s="2" customFormat="1" ht="12.75" customHeight="1" thickBot="1" x14ac:dyDescent="0.25">
      <c r="A24" s="105" t="s">
        <v>101</v>
      </c>
      <c r="B24" s="107" t="s">
        <v>46</v>
      </c>
      <c r="C24" s="143" t="s">
        <v>115</v>
      </c>
      <c r="D24" s="45"/>
      <c r="E24" s="53">
        <v>0</v>
      </c>
      <c r="F24" s="34">
        <v>4</v>
      </c>
      <c r="G24" s="34" t="s">
        <v>19</v>
      </c>
      <c r="H24" s="54">
        <v>4</v>
      </c>
      <c r="I24" s="36"/>
      <c r="J24" s="42"/>
      <c r="K24" s="42"/>
      <c r="L24" s="47"/>
      <c r="M24" s="46"/>
      <c r="N24" s="42"/>
      <c r="O24" s="42"/>
      <c r="P24" s="47"/>
      <c r="Q24" s="46"/>
      <c r="R24" s="42"/>
      <c r="S24" s="42"/>
      <c r="T24" s="47"/>
      <c r="U24" s="196" t="s">
        <v>143</v>
      </c>
      <c r="V24" s="40" t="s">
        <v>52</v>
      </c>
    </row>
    <row r="25" spans="1:22" s="1" customFormat="1" ht="13.5" thickBot="1" x14ac:dyDescent="0.25">
      <c r="A25" s="22"/>
      <c r="B25" s="100" t="s">
        <v>27</v>
      </c>
      <c r="C25" s="124"/>
      <c r="D25" s="4">
        <f>SUM(H25,L25,P25,T25)</f>
        <v>12</v>
      </c>
      <c r="E25" s="23">
        <f>SUM(E20:E24)</f>
        <v>0</v>
      </c>
      <c r="F25" s="26">
        <f t="shared" ref="F25:P25" si="0">SUM(F20:F24)</f>
        <v>8</v>
      </c>
      <c r="G25" s="26">
        <f t="shared" si="0"/>
        <v>0</v>
      </c>
      <c r="H25" s="25">
        <f t="shared" si="0"/>
        <v>4</v>
      </c>
      <c r="I25" s="23">
        <f t="shared" si="0"/>
        <v>0</v>
      </c>
      <c r="J25" s="26">
        <f t="shared" si="0"/>
        <v>0</v>
      </c>
      <c r="K25" s="26">
        <f t="shared" si="0"/>
        <v>0</v>
      </c>
      <c r="L25" s="25">
        <f t="shared" si="0"/>
        <v>0</v>
      </c>
      <c r="M25" s="23">
        <f t="shared" si="0"/>
        <v>3</v>
      </c>
      <c r="N25" s="26">
        <f t="shared" si="0"/>
        <v>3</v>
      </c>
      <c r="O25" s="26">
        <f t="shared" si="0"/>
        <v>0</v>
      </c>
      <c r="P25" s="25">
        <f t="shared" si="0"/>
        <v>8</v>
      </c>
      <c r="Q25" s="23"/>
      <c r="R25" s="26"/>
      <c r="S25" s="26"/>
      <c r="T25" s="25"/>
      <c r="U25" s="24"/>
      <c r="V25" s="21"/>
    </row>
    <row r="26" spans="1:22" s="2" customFormat="1" ht="12.75" customHeight="1" thickBot="1" x14ac:dyDescent="0.25">
      <c r="A26" s="159" t="s">
        <v>28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1"/>
    </row>
    <row r="27" spans="1:22" s="2" customFormat="1" ht="12.75" customHeight="1" x14ac:dyDescent="0.2">
      <c r="A27" s="40" t="s">
        <v>96</v>
      </c>
      <c r="B27" s="107" t="s">
        <v>29</v>
      </c>
      <c r="C27" s="141" t="s">
        <v>116</v>
      </c>
      <c r="D27" s="45"/>
      <c r="E27" s="46">
        <v>2</v>
      </c>
      <c r="F27" s="42">
        <v>1</v>
      </c>
      <c r="G27" s="42" t="s">
        <v>17</v>
      </c>
      <c r="H27" s="47">
        <v>4</v>
      </c>
      <c r="I27" s="46"/>
      <c r="J27" s="42"/>
      <c r="K27" s="42"/>
      <c r="L27" s="47"/>
      <c r="M27" s="32"/>
      <c r="N27" s="28"/>
      <c r="O27" s="28"/>
      <c r="P27" s="49"/>
      <c r="Q27" s="46"/>
      <c r="R27" s="42"/>
      <c r="S27" s="42"/>
      <c r="T27" s="47"/>
      <c r="U27" s="197" t="s">
        <v>144</v>
      </c>
      <c r="V27" s="40" t="s">
        <v>62</v>
      </c>
    </row>
    <row r="28" spans="1:22" s="2" customFormat="1" ht="12.75" customHeight="1" x14ac:dyDescent="0.2">
      <c r="A28" s="40" t="s">
        <v>95</v>
      </c>
      <c r="B28" s="107" t="s">
        <v>31</v>
      </c>
      <c r="C28" s="142" t="s">
        <v>117</v>
      </c>
      <c r="D28" s="45"/>
      <c r="E28" s="46"/>
      <c r="F28" s="42"/>
      <c r="G28" s="42"/>
      <c r="H28" s="47"/>
      <c r="I28" s="46">
        <v>2</v>
      </c>
      <c r="J28" s="42">
        <v>1</v>
      </c>
      <c r="K28" s="42" t="s">
        <v>17</v>
      </c>
      <c r="L28" s="47">
        <v>4</v>
      </c>
      <c r="M28" s="46"/>
      <c r="N28" s="42"/>
      <c r="O28" s="42"/>
      <c r="P28" s="47"/>
      <c r="Q28" s="46"/>
      <c r="R28" s="42"/>
      <c r="S28" s="42"/>
      <c r="T28" s="47"/>
      <c r="U28" s="197" t="s">
        <v>144</v>
      </c>
      <c r="V28" s="40" t="s">
        <v>162</v>
      </c>
    </row>
    <row r="29" spans="1:22" s="2" customFormat="1" ht="12.75" customHeight="1" x14ac:dyDescent="0.2">
      <c r="A29" s="40" t="s">
        <v>97</v>
      </c>
      <c r="B29" s="107" t="s">
        <v>47</v>
      </c>
      <c r="C29" s="142" t="s">
        <v>118</v>
      </c>
      <c r="D29" s="45"/>
      <c r="E29" s="46"/>
      <c r="F29" s="42"/>
      <c r="G29" s="42"/>
      <c r="H29" s="47"/>
      <c r="I29" s="46">
        <v>0</v>
      </c>
      <c r="J29" s="42">
        <v>4</v>
      </c>
      <c r="K29" s="42" t="s">
        <v>19</v>
      </c>
      <c r="L29" s="47">
        <v>5</v>
      </c>
      <c r="M29" s="46"/>
      <c r="N29" s="42"/>
      <c r="O29" s="42"/>
      <c r="P29" s="47"/>
      <c r="Q29" s="46"/>
      <c r="R29" s="42"/>
      <c r="S29" s="42"/>
      <c r="T29" s="47"/>
      <c r="U29" s="196" t="s">
        <v>143</v>
      </c>
      <c r="V29" s="40" t="s">
        <v>58</v>
      </c>
    </row>
    <row r="30" spans="1:22" s="2" customFormat="1" ht="12.75" customHeight="1" x14ac:dyDescent="0.2">
      <c r="A30" s="40" t="s">
        <v>138</v>
      </c>
      <c r="B30" s="107" t="s">
        <v>16</v>
      </c>
      <c r="C30" s="142" t="s">
        <v>16</v>
      </c>
      <c r="D30" s="45"/>
      <c r="E30" s="46"/>
      <c r="F30" s="42"/>
      <c r="G30" s="42"/>
      <c r="H30" s="47"/>
      <c r="I30" s="46"/>
      <c r="J30" s="42"/>
      <c r="K30" s="42"/>
      <c r="L30" s="47"/>
      <c r="M30" s="144">
        <v>1</v>
      </c>
      <c r="N30" s="145">
        <v>2</v>
      </c>
      <c r="O30" s="145" t="s">
        <v>19</v>
      </c>
      <c r="P30" s="146">
        <v>4</v>
      </c>
      <c r="Q30" s="46"/>
      <c r="R30" s="42"/>
      <c r="S30" s="42"/>
      <c r="T30" s="47"/>
      <c r="U30" s="195" t="s">
        <v>142</v>
      </c>
      <c r="V30" s="40" t="s">
        <v>33</v>
      </c>
    </row>
    <row r="31" spans="1:22" s="2" customFormat="1" ht="12.75" customHeight="1" thickBot="1" x14ac:dyDescent="0.25">
      <c r="A31" s="40" t="s">
        <v>98</v>
      </c>
      <c r="B31" s="107" t="s">
        <v>65</v>
      </c>
      <c r="C31" s="143" t="s">
        <v>119</v>
      </c>
      <c r="D31" s="45"/>
      <c r="E31" s="46">
        <v>1</v>
      </c>
      <c r="F31" s="42">
        <v>2</v>
      </c>
      <c r="G31" s="42" t="s">
        <v>17</v>
      </c>
      <c r="H31" s="47">
        <v>4</v>
      </c>
      <c r="I31" s="46"/>
      <c r="J31" s="42"/>
      <c r="K31" s="42"/>
      <c r="L31" s="47"/>
      <c r="M31" s="37"/>
      <c r="N31" s="35"/>
      <c r="O31" s="35"/>
      <c r="P31" s="38"/>
      <c r="Q31" s="46"/>
      <c r="R31" s="42"/>
      <c r="S31" s="42"/>
      <c r="T31" s="47"/>
      <c r="U31" s="195" t="s">
        <v>142</v>
      </c>
      <c r="V31" s="40" t="s">
        <v>161</v>
      </c>
    </row>
    <row r="32" spans="1:22" s="1" customFormat="1" ht="13.5" thickBot="1" x14ac:dyDescent="0.25">
      <c r="A32" s="22"/>
      <c r="B32" s="100" t="s">
        <v>27</v>
      </c>
      <c r="C32" s="124"/>
      <c r="D32" s="4">
        <f>SUM(H32,L32,P32,T32)</f>
        <v>21</v>
      </c>
      <c r="E32" s="23">
        <f>SUM(E27:E31)</f>
        <v>3</v>
      </c>
      <c r="F32" s="26">
        <f>SUM(F27:F31)</f>
        <v>3</v>
      </c>
      <c r="G32" s="26"/>
      <c r="H32" s="25">
        <f>SUM(H27:H31)</f>
        <v>8</v>
      </c>
      <c r="I32" s="23">
        <f>SUM(I27:I31)</f>
        <v>2</v>
      </c>
      <c r="J32" s="26">
        <f>SUM(J27:J31)</f>
        <v>5</v>
      </c>
      <c r="K32" s="26"/>
      <c r="L32" s="25">
        <f>SUM(L27:L31)</f>
        <v>9</v>
      </c>
      <c r="M32" s="23">
        <f>SUM(M27:M31)</f>
        <v>1</v>
      </c>
      <c r="N32" s="26">
        <f>SUM(N27:N31)</f>
        <v>2</v>
      </c>
      <c r="O32" s="26"/>
      <c r="P32" s="25">
        <f>SUM(P27:P31)</f>
        <v>4</v>
      </c>
      <c r="Q32" s="23"/>
      <c r="R32" s="26"/>
      <c r="S32" s="26"/>
      <c r="T32" s="25"/>
      <c r="U32" s="24"/>
      <c r="V32" s="21"/>
    </row>
    <row r="33" spans="1:22" s="2" customFormat="1" ht="12.75" customHeight="1" thickBot="1" x14ac:dyDescent="0.25">
      <c r="A33" s="159" t="s">
        <v>32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1"/>
    </row>
    <row r="34" spans="1:22" s="2" customFormat="1" ht="12.75" customHeight="1" thickBot="1" x14ac:dyDescent="0.25">
      <c r="A34" s="159" t="s">
        <v>67</v>
      </c>
      <c r="B34" s="160"/>
      <c r="C34" s="17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1"/>
    </row>
    <row r="35" spans="1:22" s="2" customFormat="1" ht="12.75" customHeight="1" x14ac:dyDescent="0.2">
      <c r="A35" s="40" t="s">
        <v>91</v>
      </c>
      <c r="B35" s="108" t="s">
        <v>69</v>
      </c>
      <c r="C35" s="141" t="s">
        <v>120</v>
      </c>
      <c r="D35" s="126"/>
      <c r="E35" s="32">
        <v>0</v>
      </c>
      <c r="F35" s="28">
        <v>4</v>
      </c>
      <c r="G35" s="131" t="s">
        <v>68</v>
      </c>
      <c r="H35" s="132">
        <v>6</v>
      </c>
      <c r="I35" s="78"/>
      <c r="J35" s="76"/>
      <c r="K35" s="76"/>
      <c r="L35" s="77"/>
      <c r="M35" s="78"/>
      <c r="N35" s="76"/>
      <c r="O35" s="76"/>
      <c r="P35" s="77"/>
      <c r="Q35" s="46"/>
      <c r="R35" s="42"/>
      <c r="S35" s="42"/>
      <c r="T35" s="47"/>
      <c r="U35" s="197" t="s">
        <v>144</v>
      </c>
      <c r="V35" s="40" t="s">
        <v>80</v>
      </c>
    </row>
    <row r="36" spans="1:22" s="44" customFormat="1" ht="12.75" customHeight="1" x14ac:dyDescent="0.2">
      <c r="A36" s="40" t="s">
        <v>92</v>
      </c>
      <c r="B36" s="103" t="s">
        <v>86</v>
      </c>
      <c r="C36" s="142" t="s">
        <v>121</v>
      </c>
      <c r="D36" s="128"/>
      <c r="E36" s="51">
        <v>2</v>
      </c>
      <c r="F36" s="41">
        <v>2</v>
      </c>
      <c r="G36" s="41" t="s">
        <v>68</v>
      </c>
      <c r="H36" s="52">
        <v>6</v>
      </c>
      <c r="I36" s="51"/>
      <c r="J36" s="41"/>
      <c r="K36" s="41"/>
      <c r="L36" s="52"/>
      <c r="M36" s="51"/>
      <c r="N36" s="41"/>
      <c r="O36" s="41"/>
      <c r="P36" s="52"/>
      <c r="Q36" s="46"/>
      <c r="R36" s="42"/>
      <c r="S36" s="42"/>
      <c r="T36" s="47"/>
      <c r="U36" s="196" t="s">
        <v>143</v>
      </c>
      <c r="V36" s="43" t="s">
        <v>87</v>
      </c>
    </row>
    <row r="37" spans="1:22" s="2" customFormat="1" ht="12.75" customHeight="1" x14ac:dyDescent="0.2">
      <c r="A37" s="40" t="s">
        <v>102</v>
      </c>
      <c r="B37" s="101" t="s">
        <v>59</v>
      </c>
      <c r="C37" s="142" t="s">
        <v>122</v>
      </c>
      <c r="D37" s="129"/>
      <c r="E37" s="147">
        <v>2</v>
      </c>
      <c r="F37" s="148">
        <v>1</v>
      </c>
      <c r="G37" s="148" t="s">
        <v>68</v>
      </c>
      <c r="H37" s="149">
        <v>5</v>
      </c>
      <c r="I37" s="78"/>
      <c r="J37" s="76"/>
      <c r="K37" s="76"/>
      <c r="L37" s="77"/>
      <c r="M37" s="78"/>
      <c r="N37" s="76"/>
      <c r="O37" s="76"/>
      <c r="P37" s="77"/>
      <c r="Q37" s="46"/>
      <c r="R37" s="42"/>
      <c r="S37" s="42"/>
      <c r="T37" s="47"/>
      <c r="U37" s="197" t="s">
        <v>144</v>
      </c>
      <c r="V37" s="40" t="s">
        <v>62</v>
      </c>
    </row>
    <row r="38" spans="1:22" s="2" customFormat="1" ht="12.75" customHeight="1" x14ac:dyDescent="0.2">
      <c r="A38" s="40" t="s">
        <v>103</v>
      </c>
      <c r="B38" s="109" t="s">
        <v>70</v>
      </c>
      <c r="C38" s="142" t="s">
        <v>123</v>
      </c>
      <c r="D38" s="75"/>
      <c r="E38" s="46">
        <v>2</v>
      </c>
      <c r="F38" s="42">
        <v>2</v>
      </c>
      <c r="G38" s="76" t="s">
        <v>44</v>
      </c>
      <c r="H38" s="77">
        <v>6</v>
      </c>
      <c r="I38" s="78"/>
      <c r="J38" s="76"/>
      <c r="K38" s="76"/>
      <c r="L38" s="77"/>
      <c r="M38" s="78"/>
      <c r="N38" s="76"/>
      <c r="O38" s="76"/>
      <c r="P38" s="77"/>
      <c r="Q38" s="46"/>
      <c r="R38" s="42"/>
      <c r="S38" s="42"/>
      <c r="T38" s="47"/>
      <c r="U38" s="197" t="s">
        <v>144</v>
      </c>
      <c r="V38" s="40" t="s">
        <v>82</v>
      </c>
    </row>
    <row r="39" spans="1:22" s="2" customFormat="1" ht="12.75" customHeight="1" x14ac:dyDescent="0.2">
      <c r="A39" s="40" t="s">
        <v>139</v>
      </c>
      <c r="B39" s="101" t="s">
        <v>71</v>
      </c>
      <c r="C39" s="142" t="s">
        <v>124</v>
      </c>
      <c r="D39" s="75" t="s">
        <v>70</v>
      </c>
      <c r="E39" s="51"/>
      <c r="F39" s="41"/>
      <c r="G39" s="79"/>
      <c r="H39" s="80"/>
      <c r="I39" s="150">
        <v>2</v>
      </c>
      <c r="J39" s="79">
        <v>4</v>
      </c>
      <c r="K39" s="79" t="s">
        <v>68</v>
      </c>
      <c r="L39" s="80">
        <v>6</v>
      </c>
      <c r="M39" s="81"/>
      <c r="N39" s="79"/>
      <c r="O39" s="79"/>
      <c r="P39" s="80"/>
      <c r="Q39" s="46"/>
      <c r="R39" s="42"/>
      <c r="S39" s="42"/>
      <c r="T39" s="47"/>
      <c r="U39" s="197" t="s">
        <v>144</v>
      </c>
      <c r="V39" s="40" t="s">
        <v>82</v>
      </c>
    </row>
    <row r="40" spans="1:22" s="44" customFormat="1" ht="12.75" customHeight="1" x14ac:dyDescent="0.2">
      <c r="A40" s="40" t="s">
        <v>104</v>
      </c>
      <c r="B40" s="101" t="s">
        <v>15</v>
      </c>
      <c r="C40" s="142" t="s">
        <v>125</v>
      </c>
      <c r="D40" s="129"/>
      <c r="E40" s="46"/>
      <c r="F40" s="42"/>
      <c r="G40" s="76"/>
      <c r="H40" s="133"/>
      <c r="I40" s="78"/>
      <c r="J40" s="76"/>
      <c r="K40" s="76"/>
      <c r="L40" s="83"/>
      <c r="M40" s="78">
        <v>2</v>
      </c>
      <c r="N40" s="76">
        <v>2</v>
      </c>
      <c r="O40" s="76" t="s">
        <v>68</v>
      </c>
      <c r="P40" s="83">
        <v>6</v>
      </c>
      <c r="Q40" s="46"/>
      <c r="R40" s="42"/>
      <c r="S40" s="42"/>
      <c r="T40" s="47"/>
      <c r="U40" s="197" t="s">
        <v>144</v>
      </c>
      <c r="V40" s="40" t="s">
        <v>83</v>
      </c>
    </row>
    <row r="41" spans="1:22" s="2" customFormat="1" ht="12.75" customHeight="1" x14ac:dyDescent="0.2">
      <c r="A41" s="40" t="s">
        <v>105</v>
      </c>
      <c r="B41" s="110" t="s">
        <v>72</v>
      </c>
      <c r="C41" s="142" t="s">
        <v>126</v>
      </c>
      <c r="D41" s="129"/>
      <c r="E41" s="134"/>
      <c r="F41" s="29"/>
      <c r="G41" s="84"/>
      <c r="H41" s="135"/>
      <c r="I41" s="86">
        <v>1</v>
      </c>
      <c r="J41" s="84">
        <v>2</v>
      </c>
      <c r="K41" s="79" t="s">
        <v>68</v>
      </c>
      <c r="L41" s="87">
        <v>5</v>
      </c>
      <c r="M41" s="86"/>
      <c r="N41" s="84"/>
      <c r="O41" s="84"/>
      <c r="P41" s="85"/>
      <c r="Q41" s="46"/>
      <c r="R41" s="42"/>
      <c r="S41" s="42"/>
      <c r="T41" s="47"/>
      <c r="U41" s="197" t="s">
        <v>144</v>
      </c>
      <c r="V41" s="40" t="s">
        <v>84</v>
      </c>
    </row>
    <row r="42" spans="1:22" s="2" customFormat="1" ht="12.75" customHeight="1" x14ac:dyDescent="0.2">
      <c r="A42" s="40" t="s">
        <v>106</v>
      </c>
      <c r="B42" s="101" t="s">
        <v>73</v>
      </c>
      <c r="C42" s="142" t="s">
        <v>127</v>
      </c>
      <c r="D42" s="128"/>
      <c r="E42" s="46"/>
      <c r="F42" s="42"/>
      <c r="G42" s="76"/>
      <c r="H42" s="77"/>
      <c r="I42" s="82">
        <v>2</v>
      </c>
      <c r="J42" s="76">
        <v>2</v>
      </c>
      <c r="K42" s="76" t="s">
        <v>68</v>
      </c>
      <c r="L42" s="77">
        <v>6</v>
      </c>
      <c r="M42" s="82"/>
      <c r="N42" s="76"/>
      <c r="O42" s="76"/>
      <c r="P42" s="77"/>
      <c r="Q42" s="46"/>
      <c r="R42" s="42"/>
      <c r="S42" s="42"/>
      <c r="T42" s="47"/>
      <c r="U42" s="197" t="s">
        <v>144</v>
      </c>
      <c r="V42" s="40" t="s">
        <v>84</v>
      </c>
    </row>
    <row r="43" spans="1:22" s="2" customFormat="1" ht="12.75" customHeight="1" x14ac:dyDescent="0.2">
      <c r="A43" s="40" t="s">
        <v>107</v>
      </c>
      <c r="B43" s="101" t="s">
        <v>74</v>
      </c>
      <c r="C43" s="142" t="s">
        <v>128</v>
      </c>
      <c r="D43" s="129"/>
      <c r="E43" s="46"/>
      <c r="F43" s="42"/>
      <c r="G43" s="42"/>
      <c r="H43" s="47"/>
      <c r="I43" s="46"/>
      <c r="J43" s="42"/>
      <c r="K43" s="42"/>
      <c r="L43" s="47"/>
      <c r="M43" s="36">
        <v>2</v>
      </c>
      <c r="N43" s="42">
        <v>2</v>
      </c>
      <c r="O43" s="42" t="s">
        <v>44</v>
      </c>
      <c r="P43" s="47">
        <v>6</v>
      </c>
      <c r="Q43" s="46"/>
      <c r="R43" s="42"/>
      <c r="S43" s="42"/>
      <c r="T43" s="47"/>
      <c r="U43" s="197" t="s">
        <v>144</v>
      </c>
      <c r="V43" s="40" t="s">
        <v>163</v>
      </c>
    </row>
    <row r="44" spans="1:22" s="2" customFormat="1" ht="12.75" customHeight="1" thickBot="1" x14ac:dyDescent="0.25">
      <c r="A44" s="40" t="s">
        <v>108</v>
      </c>
      <c r="B44" s="101" t="s">
        <v>75</v>
      </c>
      <c r="C44" s="143" t="s">
        <v>129</v>
      </c>
      <c r="D44" s="129"/>
      <c r="E44" s="53"/>
      <c r="F44" s="34"/>
      <c r="G44" s="34"/>
      <c r="H44" s="136"/>
      <c r="I44" s="46"/>
      <c r="J44" s="42"/>
      <c r="K44" s="42"/>
      <c r="L44" s="47"/>
      <c r="M44" s="36">
        <v>2</v>
      </c>
      <c r="N44" s="42">
        <v>2</v>
      </c>
      <c r="O44" s="42" t="s">
        <v>44</v>
      </c>
      <c r="P44" s="47">
        <v>5</v>
      </c>
      <c r="Q44" s="46"/>
      <c r="R44" s="42"/>
      <c r="S44" s="42"/>
      <c r="T44" s="47"/>
      <c r="U44" s="197" t="s">
        <v>144</v>
      </c>
      <c r="V44" s="40" t="s">
        <v>163</v>
      </c>
    </row>
    <row r="45" spans="1:22" s="1" customFormat="1" ht="13.5" thickBot="1" x14ac:dyDescent="0.25">
      <c r="A45" s="22"/>
      <c r="B45" s="100" t="s">
        <v>27</v>
      </c>
      <c r="C45" s="123"/>
      <c r="D45" s="4">
        <f>SUM(H45,L45,P45)</f>
        <v>57</v>
      </c>
      <c r="E45" s="23">
        <f>SUM(E35:E44)</f>
        <v>6</v>
      </c>
      <c r="F45" s="26">
        <f>SUM(F35:F44)</f>
        <v>9</v>
      </c>
      <c r="G45" s="26"/>
      <c r="H45" s="25">
        <f>SUM(H35:H44)</f>
        <v>23</v>
      </c>
      <c r="I45" s="23">
        <f>SUM(I35:I44)</f>
        <v>5</v>
      </c>
      <c r="J45" s="23">
        <f>SUM(J35:J44)</f>
        <v>8</v>
      </c>
      <c r="K45" s="26"/>
      <c r="L45" s="25">
        <f>SUM(L35:L44)</f>
        <v>17</v>
      </c>
      <c r="M45" s="25">
        <f>SUM(M35:M44)</f>
        <v>6</v>
      </c>
      <c r="N45" s="25">
        <f>SUM(N35:N44)</f>
        <v>6</v>
      </c>
      <c r="O45" s="25"/>
      <c r="P45" s="25">
        <f>SUM(P35:P44)</f>
        <v>17</v>
      </c>
      <c r="Q45" s="23"/>
      <c r="R45" s="26"/>
      <c r="S45" s="26"/>
      <c r="T45" s="25"/>
      <c r="U45" s="24"/>
      <c r="V45" s="21"/>
    </row>
    <row r="46" spans="1:22" s="2" customFormat="1" ht="12.75" customHeight="1" thickBot="1" x14ac:dyDescent="0.25">
      <c r="A46" s="159" t="s">
        <v>76</v>
      </c>
      <c r="B46" s="160"/>
      <c r="C46" s="17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1"/>
    </row>
    <row r="47" spans="1:22" s="44" customFormat="1" ht="12.75" customHeight="1" x14ac:dyDescent="0.2">
      <c r="A47" s="40" t="s">
        <v>91</v>
      </c>
      <c r="B47" s="108" t="s">
        <v>69</v>
      </c>
      <c r="C47" s="141" t="s">
        <v>120</v>
      </c>
      <c r="D47" s="126"/>
      <c r="E47" s="137">
        <v>0</v>
      </c>
      <c r="F47" s="131">
        <v>4</v>
      </c>
      <c r="G47" s="131" t="s">
        <v>68</v>
      </c>
      <c r="H47" s="132">
        <v>6</v>
      </c>
      <c r="I47" s="78"/>
      <c r="J47" s="76"/>
      <c r="K47" s="76"/>
      <c r="L47" s="77"/>
      <c r="M47" s="78"/>
      <c r="N47" s="76"/>
      <c r="O47" s="76"/>
      <c r="P47" s="77"/>
      <c r="Q47" s="46"/>
      <c r="R47" s="42"/>
      <c r="S47" s="42"/>
      <c r="T47" s="47"/>
      <c r="U47" s="197" t="s">
        <v>144</v>
      </c>
      <c r="V47" s="40" t="s">
        <v>80</v>
      </c>
    </row>
    <row r="48" spans="1:22" s="44" customFormat="1" ht="12.75" customHeight="1" x14ac:dyDescent="0.2">
      <c r="A48" s="40" t="s">
        <v>92</v>
      </c>
      <c r="B48" s="103" t="s">
        <v>86</v>
      </c>
      <c r="C48" s="142" t="s">
        <v>121</v>
      </c>
      <c r="D48" s="128"/>
      <c r="E48" s="51">
        <v>2</v>
      </c>
      <c r="F48" s="41">
        <v>2</v>
      </c>
      <c r="G48" s="41" t="s">
        <v>68</v>
      </c>
      <c r="H48" s="52">
        <v>6</v>
      </c>
      <c r="I48" s="51"/>
      <c r="J48" s="41"/>
      <c r="K48" s="41"/>
      <c r="L48" s="52"/>
      <c r="M48" s="51"/>
      <c r="N48" s="41"/>
      <c r="O48" s="41"/>
      <c r="P48" s="52"/>
      <c r="Q48" s="46"/>
      <c r="R48" s="42"/>
      <c r="S48" s="42"/>
      <c r="T48" s="47"/>
      <c r="U48" s="196" t="s">
        <v>143</v>
      </c>
      <c r="V48" s="43" t="s">
        <v>87</v>
      </c>
    </row>
    <row r="49" spans="1:22" s="44" customFormat="1" ht="12.75" customHeight="1" x14ac:dyDescent="0.2">
      <c r="A49" s="40" t="s">
        <v>102</v>
      </c>
      <c r="B49" s="101" t="s">
        <v>59</v>
      </c>
      <c r="C49" s="142" t="s">
        <v>122</v>
      </c>
      <c r="D49" s="129"/>
      <c r="E49" s="147">
        <v>2</v>
      </c>
      <c r="F49" s="148">
        <v>1</v>
      </c>
      <c r="G49" s="148" t="s">
        <v>68</v>
      </c>
      <c r="H49" s="149">
        <v>5</v>
      </c>
      <c r="I49" s="78"/>
      <c r="J49" s="76"/>
      <c r="K49" s="76"/>
      <c r="L49" s="77"/>
      <c r="M49" s="78"/>
      <c r="N49" s="76"/>
      <c r="O49" s="76"/>
      <c r="P49" s="77"/>
      <c r="Q49" s="46"/>
      <c r="R49" s="42"/>
      <c r="S49" s="42"/>
      <c r="T49" s="47"/>
      <c r="U49" s="197" t="s">
        <v>144</v>
      </c>
      <c r="V49" s="40" t="s">
        <v>62</v>
      </c>
    </row>
    <row r="50" spans="1:22" s="44" customFormat="1" ht="12.75" customHeight="1" x14ac:dyDescent="0.2">
      <c r="A50" s="40" t="s">
        <v>103</v>
      </c>
      <c r="B50" s="109" t="s">
        <v>70</v>
      </c>
      <c r="C50" s="142" t="s">
        <v>123</v>
      </c>
      <c r="D50" s="75"/>
      <c r="E50" s="78">
        <v>2</v>
      </c>
      <c r="F50" s="76">
        <v>2</v>
      </c>
      <c r="G50" s="76" t="s">
        <v>44</v>
      </c>
      <c r="H50" s="77">
        <v>6</v>
      </c>
      <c r="I50" s="78"/>
      <c r="J50" s="76"/>
      <c r="K50" s="76"/>
      <c r="L50" s="77"/>
      <c r="M50" s="78"/>
      <c r="N50" s="76"/>
      <c r="O50" s="76"/>
      <c r="P50" s="77"/>
      <c r="Q50" s="46"/>
      <c r="R50" s="42"/>
      <c r="S50" s="42"/>
      <c r="T50" s="47"/>
      <c r="U50" s="197" t="s">
        <v>144</v>
      </c>
      <c r="V50" s="40" t="s">
        <v>82</v>
      </c>
    </row>
    <row r="51" spans="1:22" s="44" customFormat="1" ht="12.75" customHeight="1" x14ac:dyDescent="0.2">
      <c r="A51" s="40" t="s">
        <v>139</v>
      </c>
      <c r="B51" s="101" t="s">
        <v>71</v>
      </c>
      <c r="C51" s="142" t="s">
        <v>124</v>
      </c>
      <c r="D51" s="75" t="s">
        <v>70</v>
      </c>
      <c r="E51" s="81"/>
      <c r="F51" s="79"/>
      <c r="G51" s="79"/>
      <c r="H51" s="80"/>
      <c r="I51" s="150">
        <v>2</v>
      </c>
      <c r="J51" s="79">
        <v>4</v>
      </c>
      <c r="K51" s="79" t="s">
        <v>68</v>
      </c>
      <c r="L51" s="80">
        <v>6</v>
      </c>
      <c r="M51" s="81"/>
      <c r="N51" s="79"/>
      <c r="O51" s="79"/>
      <c r="P51" s="80"/>
      <c r="Q51" s="46"/>
      <c r="R51" s="42"/>
      <c r="S51" s="42"/>
      <c r="T51" s="47"/>
      <c r="U51" s="197" t="s">
        <v>144</v>
      </c>
      <c r="V51" s="40" t="s">
        <v>82</v>
      </c>
    </row>
    <row r="52" spans="1:22" s="44" customFormat="1" ht="12.75" customHeight="1" x14ac:dyDescent="0.2">
      <c r="A52" s="40" t="s">
        <v>104</v>
      </c>
      <c r="B52" s="101" t="s">
        <v>15</v>
      </c>
      <c r="C52" s="142" t="s">
        <v>125</v>
      </c>
      <c r="D52" s="129"/>
      <c r="E52" s="78"/>
      <c r="F52" s="76"/>
      <c r="G52" s="76"/>
      <c r="H52" s="133"/>
      <c r="I52" s="78"/>
      <c r="J52" s="76"/>
      <c r="K52" s="76"/>
      <c r="L52" s="83"/>
      <c r="M52" s="78">
        <v>2</v>
      </c>
      <c r="N52" s="76">
        <v>2</v>
      </c>
      <c r="O52" s="76" t="s">
        <v>68</v>
      </c>
      <c r="P52" s="83">
        <v>6</v>
      </c>
      <c r="Q52" s="46"/>
      <c r="R52" s="42"/>
      <c r="S52" s="42"/>
      <c r="T52" s="47"/>
      <c r="U52" s="197" t="s">
        <v>144</v>
      </c>
      <c r="V52" s="40" t="s">
        <v>83</v>
      </c>
    </row>
    <row r="53" spans="1:22" s="44" customFormat="1" ht="12.75" customHeight="1" x14ac:dyDescent="0.2">
      <c r="A53" s="40" t="s">
        <v>105</v>
      </c>
      <c r="B53" s="110" t="s">
        <v>72</v>
      </c>
      <c r="C53" s="142" t="s">
        <v>126</v>
      </c>
      <c r="D53" s="129"/>
      <c r="E53" s="86"/>
      <c r="F53" s="84"/>
      <c r="G53" s="84"/>
      <c r="H53" s="135"/>
      <c r="I53" s="86">
        <v>1</v>
      </c>
      <c r="J53" s="84">
        <v>2</v>
      </c>
      <c r="K53" s="79" t="s">
        <v>68</v>
      </c>
      <c r="L53" s="87">
        <v>5</v>
      </c>
      <c r="M53" s="86"/>
      <c r="N53" s="84"/>
      <c r="O53" s="84"/>
      <c r="P53" s="85"/>
      <c r="Q53" s="46"/>
      <c r="R53" s="42"/>
      <c r="S53" s="42"/>
      <c r="T53" s="47"/>
      <c r="U53" s="197" t="s">
        <v>144</v>
      </c>
      <c r="V53" s="40" t="s">
        <v>84</v>
      </c>
    </row>
    <row r="54" spans="1:22" s="2" customFormat="1" ht="12.75" customHeight="1" x14ac:dyDescent="0.2">
      <c r="A54" s="40" t="s">
        <v>109</v>
      </c>
      <c r="B54" s="111" t="s">
        <v>77</v>
      </c>
      <c r="C54" s="142" t="s">
        <v>130</v>
      </c>
      <c r="D54" s="128"/>
      <c r="E54" s="78"/>
      <c r="F54" s="76"/>
      <c r="G54" s="76"/>
      <c r="H54" s="77"/>
      <c r="I54" s="88"/>
      <c r="J54" s="89"/>
      <c r="K54" s="76"/>
      <c r="L54" s="90"/>
      <c r="M54" s="91">
        <v>2</v>
      </c>
      <c r="N54" s="92">
        <v>2</v>
      </c>
      <c r="O54" s="92" t="s">
        <v>68</v>
      </c>
      <c r="P54" s="151">
        <v>6</v>
      </c>
      <c r="Q54" s="46"/>
      <c r="R54" s="42"/>
      <c r="S54" s="42"/>
      <c r="T54" s="47"/>
      <c r="U54" s="197" t="s">
        <v>144</v>
      </c>
      <c r="V54" s="40" t="s">
        <v>165</v>
      </c>
    </row>
    <row r="55" spans="1:22" s="2" customFormat="1" ht="12.75" customHeight="1" x14ac:dyDescent="0.2">
      <c r="A55" s="40" t="s">
        <v>140</v>
      </c>
      <c r="B55" s="111" t="s">
        <v>78</v>
      </c>
      <c r="C55" s="142" t="s">
        <v>131</v>
      </c>
      <c r="D55" s="129"/>
      <c r="E55" s="78"/>
      <c r="F55" s="76"/>
      <c r="G55" s="76"/>
      <c r="H55" s="77"/>
      <c r="I55" s="88"/>
      <c r="J55" s="89"/>
      <c r="K55" s="89"/>
      <c r="L55" s="90"/>
      <c r="M55" s="88">
        <v>2</v>
      </c>
      <c r="N55" s="89">
        <v>2</v>
      </c>
      <c r="O55" s="89" t="s">
        <v>44</v>
      </c>
      <c r="P55" s="152">
        <v>5</v>
      </c>
      <c r="Q55" s="46"/>
      <c r="R55" s="42"/>
      <c r="S55" s="42"/>
      <c r="T55" s="47"/>
      <c r="U55" s="197" t="s">
        <v>144</v>
      </c>
      <c r="V55" s="40" t="s">
        <v>164</v>
      </c>
    </row>
    <row r="56" spans="1:22" s="2" customFormat="1" ht="12.75" customHeight="1" thickBot="1" x14ac:dyDescent="0.25">
      <c r="A56" s="40" t="s">
        <v>110</v>
      </c>
      <c r="B56" s="130" t="s">
        <v>79</v>
      </c>
      <c r="C56" s="143" t="s">
        <v>132</v>
      </c>
      <c r="D56" s="75"/>
      <c r="E56" s="138"/>
      <c r="F56" s="139"/>
      <c r="G56" s="139"/>
      <c r="H56" s="140"/>
      <c r="I56" s="88">
        <v>0</v>
      </c>
      <c r="J56" s="89">
        <v>4</v>
      </c>
      <c r="K56" s="89" t="s">
        <v>44</v>
      </c>
      <c r="L56" s="90">
        <v>6</v>
      </c>
      <c r="M56" s="88"/>
      <c r="N56" s="89"/>
      <c r="O56" s="89"/>
      <c r="P56" s="90"/>
      <c r="Q56" s="46"/>
      <c r="R56" s="42"/>
      <c r="S56" s="42"/>
      <c r="T56" s="47"/>
      <c r="U56" s="197" t="s">
        <v>144</v>
      </c>
      <c r="V56" s="40" t="s">
        <v>85</v>
      </c>
    </row>
    <row r="57" spans="1:22" s="1" customFormat="1" ht="13.5" thickBot="1" x14ac:dyDescent="0.25">
      <c r="A57" s="22"/>
      <c r="B57" s="100" t="s">
        <v>27</v>
      </c>
      <c r="C57" s="123"/>
      <c r="D57" s="4">
        <f>SUM(H57,L57,P57)</f>
        <v>57</v>
      </c>
      <c r="E57" s="23">
        <f t="shared" ref="E57:P57" si="1">SUM(E47:E56)</f>
        <v>6</v>
      </c>
      <c r="F57" s="26">
        <f t="shared" si="1"/>
        <v>9</v>
      </c>
      <c r="G57" s="26">
        <f t="shared" si="1"/>
        <v>0</v>
      </c>
      <c r="H57" s="25">
        <f t="shared" si="1"/>
        <v>23</v>
      </c>
      <c r="I57" s="23">
        <f t="shared" si="1"/>
        <v>3</v>
      </c>
      <c r="J57" s="23">
        <f t="shared" si="1"/>
        <v>10</v>
      </c>
      <c r="K57" s="26">
        <f t="shared" si="1"/>
        <v>0</v>
      </c>
      <c r="L57" s="25">
        <f t="shared" si="1"/>
        <v>17</v>
      </c>
      <c r="M57" s="25">
        <f t="shared" si="1"/>
        <v>6</v>
      </c>
      <c r="N57" s="25">
        <f t="shared" si="1"/>
        <v>6</v>
      </c>
      <c r="O57" s="25">
        <f t="shared" si="1"/>
        <v>0</v>
      </c>
      <c r="P57" s="25">
        <f t="shared" si="1"/>
        <v>17</v>
      </c>
      <c r="Q57" s="23"/>
      <c r="R57" s="26"/>
      <c r="S57" s="26"/>
      <c r="T57" s="25"/>
      <c r="U57" s="24"/>
      <c r="V57" s="21"/>
    </row>
    <row r="58" spans="1:22" s="44" customFormat="1" ht="12.75" customHeight="1" thickBot="1" x14ac:dyDescent="0.25">
      <c r="A58" s="178" t="s">
        <v>89</v>
      </c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80"/>
    </row>
    <row r="59" spans="1:22" s="44" customFormat="1" ht="12.75" customHeight="1" x14ac:dyDescent="0.2">
      <c r="A59" s="40" t="s">
        <v>91</v>
      </c>
      <c r="B59" s="108" t="s">
        <v>69</v>
      </c>
      <c r="C59" s="141" t="s">
        <v>120</v>
      </c>
      <c r="D59" s="127"/>
      <c r="E59" s="137">
        <v>0</v>
      </c>
      <c r="F59" s="131">
        <v>4</v>
      </c>
      <c r="G59" s="131" t="s">
        <v>68</v>
      </c>
      <c r="H59" s="132">
        <v>6</v>
      </c>
      <c r="I59" s="78"/>
      <c r="J59" s="76"/>
      <c r="K59" s="76"/>
      <c r="L59" s="77"/>
      <c r="M59" s="78"/>
      <c r="N59" s="76"/>
      <c r="O59" s="76"/>
      <c r="P59" s="77"/>
      <c r="Q59" s="46"/>
      <c r="R59" s="42"/>
      <c r="S59" s="42"/>
      <c r="T59" s="47"/>
      <c r="U59" s="197" t="s">
        <v>144</v>
      </c>
      <c r="V59" s="40" t="s">
        <v>80</v>
      </c>
    </row>
    <row r="60" spans="1:22" s="44" customFormat="1" ht="12.75" customHeight="1" x14ac:dyDescent="0.2">
      <c r="A60" s="40" t="s">
        <v>92</v>
      </c>
      <c r="B60" s="103" t="s">
        <v>86</v>
      </c>
      <c r="C60" s="142" t="s">
        <v>121</v>
      </c>
      <c r="D60" s="128"/>
      <c r="E60" s="51">
        <v>2</v>
      </c>
      <c r="F60" s="41">
        <v>2</v>
      </c>
      <c r="G60" s="41" t="s">
        <v>68</v>
      </c>
      <c r="H60" s="52">
        <v>6</v>
      </c>
      <c r="I60" s="51"/>
      <c r="J60" s="41"/>
      <c r="K60" s="41"/>
      <c r="L60" s="52"/>
      <c r="M60" s="51"/>
      <c r="N60" s="41"/>
      <c r="O60" s="41"/>
      <c r="P60" s="52"/>
      <c r="Q60" s="46"/>
      <c r="R60" s="42"/>
      <c r="S60" s="42"/>
      <c r="T60" s="47"/>
      <c r="U60" s="196" t="s">
        <v>143</v>
      </c>
      <c r="V60" s="43" t="s">
        <v>87</v>
      </c>
    </row>
    <row r="61" spans="1:22" s="44" customFormat="1" ht="12.75" customHeight="1" x14ac:dyDescent="0.2">
      <c r="A61" s="40" t="s">
        <v>102</v>
      </c>
      <c r="B61" s="101" t="s">
        <v>59</v>
      </c>
      <c r="C61" s="142" t="s">
        <v>122</v>
      </c>
      <c r="D61" s="129"/>
      <c r="E61" s="147">
        <v>2</v>
      </c>
      <c r="F61" s="148">
        <v>1</v>
      </c>
      <c r="G61" s="148" t="s">
        <v>68</v>
      </c>
      <c r="H61" s="149">
        <v>5</v>
      </c>
      <c r="I61" s="78"/>
      <c r="J61" s="76"/>
      <c r="K61" s="76"/>
      <c r="L61" s="77"/>
      <c r="M61" s="78"/>
      <c r="N61" s="76"/>
      <c r="O61" s="76"/>
      <c r="P61" s="77"/>
      <c r="Q61" s="46"/>
      <c r="R61" s="42"/>
      <c r="S61" s="42"/>
      <c r="T61" s="47"/>
      <c r="U61" s="197" t="s">
        <v>144</v>
      </c>
      <c r="V61" s="40" t="s">
        <v>62</v>
      </c>
    </row>
    <row r="62" spans="1:22" s="44" customFormat="1" ht="12.75" customHeight="1" x14ac:dyDescent="0.2">
      <c r="A62" s="40" t="s">
        <v>103</v>
      </c>
      <c r="B62" s="109" t="s">
        <v>70</v>
      </c>
      <c r="C62" s="142" t="s">
        <v>123</v>
      </c>
      <c r="D62" s="75"/>
      <c r="E62" s="78">
        <v>2</v>
      </c>
      <c r="F62" s="76">
        <v>2</v>
      </c>
      <c r="G62" s="76" t="s">
        <v>44</v>
      </c>
      <c r="H62" s="77">
        <v>6</v>
      </c>
      <c r="I62" s="78"/>
      <c r="J62" s="76"/>
      <c r="K62" s="76"/>
      <c r="L62" s="77"/>
      <c r="M62" s="78"/>
      <c r="N62" s="76"/>
      <c r="O62" s="76"/>
      <c r="P62" s="77"/>
      <c r="Q62" s="46"/>
      <c r="R62" s="42"/>
      <c r="S62" s="42"/>
      <c r="T62" s="47"/>
      <c r="U62" s="197" t="s">
        <v>144</v>
      </c>
      <c r="V62" s="40" t="s">
        <v>82</v>
      </c>
    </row>
    <row r="63" spans="1:22" s="44" customFormat="1" ht="12.75" customHeight="1" x14ac:dyDescent="0.2">
      <c r="A63" s="40" t="s">
        <v>139</v>
      </c>
      <c r="B63" s="101" t="s">
        <v>71</v>
      </c>
      <c r="C63" s="142" t="s">
        <v>124</v>
      </c>
      <c r="D63" s="75" t="s">
        <v>70</v>
      </c>
      <c r="E63" s="81"/>
      <c r="F63" s="79"/>
      <c r="G63" s="79"/>
      <c r="H63" s="80"/>
      <c r="I63" s="150">
        <v>2</v>
      </c>
      <c r="J63" s="79">
        <v>4</v>
      </c>
      <c r="K63" s="79" t="s">
        <v>68</v>
      </c>
      <c r="L63" s="80">
        <v>6</v>
      </c>
      <c r="M63" s="81"/>
      <c r="N63" s="79"/>
      <c r="O63" s="79"/>
      <c r="P63" s="80"/>
      <c r="Q63" s="46"/>
      <c r="R63" s="42"/>
      <c r="S63" s="42"/>
      <c r="T63" s="47"/>
      <c r="U63" s="197" t="s">
        <v>144</v>
      </c>
      <c r="V63" s="40" t="s">
        <v>82</v>
      </c>
    </row>
    <row r="64" spans="1:22" s="44" customFormat="1" ht="12.75" customHeight="1" x14ac:dyDescent="0.2">
      <c r="A64" s="40" t="s">
        <v>104</v>
      </c>
      <c r="B64" s="101" t="s">
        <v>15</v>
      </c>
      <c r="C64" s="142" t="s">
        <v>125</v>
      </c>
      <c r="D64" s="129"/>
      <c r="E64" s="78"/>
      <c r="F64" s="76"/>
      <c r="G64" s="76"/>
      <c r="H64" s="133"/>
      <c r="I64" s="78"/>
      <c r="J64" s="76"/>
      <c r="K64" s="76"/>
      <c r="L64" s="83"/>
      <c r="M64" s="78">
        <v>2</v>
      </c>
      <c r="N64" s="76">
        <v>2</v>
      </c>
      <c r="O64" s="76" t="s">
        <v>68</v>
      </c>
      <c r="P64" s="83">
        <v>6</v>
      </c>
      <c r="Q64" s="46"/>
      <c r="R64" s="42"/>
      <c r="S64" s="42"/>
      <c r="T64" s="47"/>
      <c r="U64" s="197" t="s">
        <v>144</v>
      </c>
      <c r="V64" s="40" t="s">
        <v>83</v>
      </c>
    </row>
    <row r="65" spans="1:22" s="44" customFormat="1" ht="12.75" customHeight="1" x14ac:dyDescent="0.2">
      <c r="A65" s="40" t="s">
        <v>105</v>
      </c>
      <c r="B65" s="110" t="s">
        <v>72</v>
      </c>
      <c r="C65" s="142" t="s">
        <v>126</v>
      </c>
      <c r="D65" s="129"/>
      <c r="E65" s="86"/>
      <c r="F65" s="84"/>
      <c r="G65" s="84"/>
      <c r="H65" s="135"/>
      <c r="I65" s="86">
        <v>1</v>
      </c>
      <c r="J65" s="84">
        <v>2</v>
      </c>
      <c r="K65" s="79" t="s">
        <v>68</v>
      </c>
      <c r="L65" s="87">
        <v>5</v>
      </c>
      <c r="M65" s="86"/>
      <c r="N65" s="84"/>
      <c r="O65" s="84"/>
      <c r="P65" s="85"/>
      <c r="Q65" s="46"/>
      <c r="R65" s="42"/>
      <c r="S65" s="42"/>
      <c r="T65" s="47"/>
      <c r="U65" s="197" t="s">
        <v>144</v>
      </c>
      <c r="V65" s="40" t="s">
        <v>84</v>
      </c>
    </row>
    <row r="66" spans="1:22" s="44" customFormat="1" ht="12.75" customHeight="1" x14ac:dyDescent="0.2">
      <c r="A66" s="40" t="s">
        <v>110</v>
      </c>
      <c r="B66" s="104" t="s">
        <v>79</v>
      </c>
      <c r="C66" s="142" t="s">
        <v>132</v>
      </c>
      <c r="D66" s="128"/>
      <c r="E66" s="78"/>
      <c r="F66" s="76"/>
      <c r="G66" s="76"/>
      <c r="H66" s="77"/>
      <c r="I66" s="88">
        <v>0</v>
      </c>
      <c r="J66" s="89">
        <v>4</v>
      </c>
      <c r="K66" s="76" t="s">
        <v>44</v>
      </c>
      <c r="L66" s="90">
        <v>6</v>
      </c>
      <c r="M66" s="91"/>
      <c r="N66" s="92"/>
      <c r="O66" s="92"/>
      <c r="P66" s="93"/>
      <c r="Q66" s="46"/>
      <c r="R66" s="42"/>
      <c r="S66" s="42"/>
      <c r="T66" s="47"/>
      <c r="U66" s="197" t="s">
        <v>144</v>
      </c>
      <c r="V66" s="40" t="s">
        <v>80</v>
      </c>
    </row>
    <row r="67" spans="1:22" s="44" customFormat="1" ht="12.75" customHeight="1" x14ac:dyDescent="0.2">
      <c r="A67" s="40" t="s">
        <v>109</v>
      </c>
      <c r="B67" s="111" t="s">
        <v>77</v>
      </c>
      <c r="C67" s="142" t="s">
        <v>130</v>
      </c>
      <c r="D67" s="129"/>
      <c r="E67" s="78"/>
      <c r="F67" s="76"/>
      <c r="G67" s="76"/>
      <c r="H67" s="77"/>
      <c r="I67" s="88"/>
      <c r="J67" s="89"/>
      <c r="K67" s="89"/>
      <c r="L67" s="90"/>
      <c r="M67" s="88">
        <v>2</v>
      </c>
      <c r="N67" s="89">
        <v>2</v>
      </c>
      <c r="O67" s="89" t="s">
        <v>68</v>
      </c>
      <c r="P67" s="90">
        <v>6</v>
      </c>
      <c r="Q67" s="46"/>
      <c r="R67" s="42"/>
      <c r="S67" s="42"/>
      <c r="T67" s="47"/>
      <c r="U67" s="197" t="s">
        <v>144</v>
      </c>
      <c r="V67" s="40" t="s">
        <v>165</v>
      </c>
    </row>
    <row r="68" spans="1:22" s="44" customFormat="1" ht="12.75" customHeight="1" thickBot="1" x14ac:dyDescent="0.25">
      <c r="A68" s="40" t="s">
        <v>111</v>
      </c>
      <c r="B68" s="112" t="s">
        <v>88</v>
      </c>
      <c r="C68" s="143" t="s">
        <v>133</v>
      </c>
      <c r="D68" s="75"/>
      <c r="E68" s="138"/>
      <c r="F68" s="139"/>
      <c r="G68" s="139"/>
      <c r="H68" s="140"/>
      <c r="I68" s="88">
        <v>2</v>
      </c>
      <c r="J68" s="89">
        <v>2</v>
      </c>
      <c r="K68" s="89" t="s">
        <v>44</v>
      </c>
      <c r="L68" s="90">
        <v>5</v>
      </c>
      <c r="M68" s="88"/>
      <c r="N68" s="89"/>
      <c r="O68" s="89"/>
      <c r="P68" s="90"/>
      <c r="Q68" s="46"/>
      <c r="R68" s="42"/>
      <c r="S68" s="42"/>
      <c r="T68" s="47"/>
      <c r="U68" s="195" t="s">
        <v>142</v>
      </c>
      <c r="V68" s="40" t="s">
        <v>94</v>
      </c>
    </row>
    <row r="69" spans="1:22" s="1" customFormat="1" ht="13.5" thickBot="1" x14ac:dyDescent="0.25">
      <c r="A69" s="22"/>
      <c r="B69" s="100" t="s">
        <v>27</v>
      </c>
      <c r="C69" s="124"/>
      <c r="D69" s="4">
        <f>SUM(H69,L69,P69)</f>
        <v>57</v>
      </c>
      <c r="E69" s="23">
        <f>SUM(E59:E68)</f>
        <v>6</v>
      </c>
      <c r="F69" s="26">
        <f t="shared" ref="F69:O69" si="2">SUM(F59:F68)</f>
        <v>9</v>
      </c>
      <c r="G69" s="26">
        <f t="shared" si="2"/>
        <v>0</v>
      </c>
      <c r="H69" s="25">
        <f>SUM(H59:H68)</f>
        <v>23</v>
      </c>
      <c r="I69" s="23">
        <f t="shared" si="2"/>
        <v>5</v>
      </c>
      <c r="J69" s="23">
        <f t="shared" si="2"/>
        <v>12</v>
      </c>
      <c r="K69" s="26">
        <f t="shared" si="2"/>
        <v>0</v>
      </c>
      <c r="L69" s="25">
        <f t="shared" si="2"/>
        <v>22</v>
      </c>
      <c r="M69" s="25">
        <f t="shared" si="2"/>
        <v>4</v>
      </c>
      <c r="N69" s="25">
        <f t="shared" si="2"/>
        <v>4</v>
      </c>
      <c r="O69" s="25">
        <f t="shared" si="2"/>
        <v>0</v>
      </c>
      <c r="P69" s="25">
        <f>SUM(P59:P68)</f>
        <v>12</v>
      </c>
      <c r="Q69" s="23"/>
      <c r="R69" s="26"/>
      <c r="S69" s="26"/>
      <c r="T69" s="25"/>
      <c r="U69" s="24"/>
      <c r="V69" s="21"/>
    </row>
    <row r="70" spans="1:22" s="2" customFormat="1" ht="17.25" customHeight="1" thickBot="1" x14ac:dyDescent="0.25">
      <c r="A70" s="159" t="s">
        <v>34</v>
      </c>
      <c r="B70" s="160"/>
      <c r="C70" s="160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61"/>
    </row>
    <row r="71" spans="1:22" s="15" customFormat="1" ht="12.75" customHeight="1" thickBot="1" x14ac:dyDescent="0.25">
      <c r="A71" s="40" t="s">
        <v>43</v>
      </c>
      <c r="B71" s="107" t="s">
        <v>35</v>
      </c>
      <c r="C71" s="30" t="s">
        <v>134</v>
      </c>
      <c r="D71" s="45"/>
      <c r="E71" s="46"/>
      <c r="F71" s="42"/>
      <c r="G71" s="42"/>
      <c r="H71" s="47"/>
      <c r="I71" s="46"/>
      <c r="J71" s="42"/>
      <c r="K71" s="42"/>
      <c r="L71" s="47"/>
      <c r="M71" s="46"/>
      <c r="N71" s="42"/>
      <c r="O71" s="42"/>
      <c r="P71" s="47"/>
      <c r="Q71" s="46"/>
      <c r="R71" s="42">
        <v>560</v>
      </c>
      <c r="S71" s="42" t="s">
        <v>19</v>
      </c>
      <c r="T71" s="47">
        <v>30</v>
      </c>
      <c r="U71" s="198" t="s">
        <v>166</v>
      </c>
      <c r="V71" s="40" t="s">
        <v>40</v>
      </c>
    </row>
    <row r="72" spans="1:22" s="1" customFormat="1" ht="13.5" thickBot="1" x14ac:dyDescent="0.25">
      <c r="A72" s="22"/>
      <c r="B72" s="100" t="s">
        <v>27</v>
      </c>
      <c r="C72" s="124"/>
      <c r="D72" s="4">
        <f>SUM(H72,L72,P72,T72)</f>
        <v>30</v>
      </c>
      <c r="E72" s="23">
        <f>SUM(E71)</f>
        <v>0</v>
      </c>
      <c r="F72" s="26">
        <f t="shared" ref="F72:H72" si="3">SUM(F71)</f>
        <v>0</v>
      </c>
      <c r="G72" s="26"/>
      <c r="H72" s="25">
        <f t="shared" si="3"/>
        <v>0</v>
      </c>
      <c r="I72" s="23">
        <f>SUM(I71)</f>
        <v>0</v>
      </c>
      <c r="J72" s="26">
        <f t="shared" ref="J72" si="4">SUM(J71)</f>
        <v>0</v>
      </c>
      <c r="K72" s="26"/>
      <c r="L72" s="25">
        <f t="shared" ref="L72" si="5">SUM(L71)</f>
        <v>0</v>
      </c>
      <c r="M72" s="23">
        <f>SUM(M71)</f>
        <v>0</v>
      </c>
      <c r="N72" s="26">
        <f t="shared" ref="N72" si="6">SUM(N71)</f>
        <v>0</v>
      </c>
      <c r="O72" s="26"/>
      <c r="P72" s="25">
        <f t="shared" ref="P72" si="7">SUM(P71)</f>
        <v>0</v>
      </c>
      <c r="Q72" s="23">
        <f>SUM(Q71)</f>
        <v>0</v>
      </c>
      <c r="R72" s="26">
        <f t="shared" ref="R72" si="8">SUM(R71)</f>
        <v>560</v>
      </c>
      <c r="S72" s="26"/>
      <c r="T72" s="25">
        <f t="shared" ref="T72" si="9">SUM(T71)</f>
        <v>30</v>
      </c>
      <c r="U72" s="24"/>
      <c r="V72" s="21"/>
    </row>
    <row r="73" spans="1:22" s="1" customFormat="1" ht="13.5" thickBot="1" x14ac:dyDescent="0.25">
      <c r="A73" s="57"/>
      <c r="B73" s="102" t="s">
        <v>60</v>
      </c>
      <c r="C73" s="125"/>
      <c r="D73" s="59">
        <f>SUM(D72,D57,D32,D25)</f>
        <v>120</v>
      </c>
      <c r="E73" s="60">
        <f>SUM(E72,E57,E32,E25)</f>
        <v>9</v>
      </c>
      <c r="F73" s="61">
        <f>SUM(F72,F57,F32,F25)</f>
        <v>20</v>
      </c>
      <c r="G73" s="61">
        <f>SUM(E73:F73)</f>
        <v>29</v>
      </c>
      <c r="H73" s="62">
        <f>SUM(H72,H57,H32,H25)</f>
        <v>35</v>
      </c>
      <c r="I73" s="60">
        <f>SUM(I72,I57,I32,I25)</f>
        <v>5</v>
      </c>
      <c r="J73" s="61">
        <f>SUM(J72,J57,J32,J25)</f>
        <v>15</v>
      </c>
      <c r="K73" s="61">
        <f>SUM(I73:J73)</f>
        <v>20</v>
      </c>
      <c r="L73" s="62">
        <f>SUM(L72,L57,L32,L25)</f>
        <v>26</v>
      </c>
      <c r="M73" s="60">
        <f>SUM(M72,M57,M32,M25)</f>
        <v>10</v>
      </c>
      <c r="N73" s="61">
        <f>SUM(N72,N57,N32,N25)</f>
        <v>11</v>
      </c>
      <c r="O73" s="61">
        <f>SUM(M73:N73)</f>
        <v>21</v>
      </c>
      <c r="P73" s="62">
        <f>SUM(P72,P57,P32,P25)</f>
        <v>29</v>
      </c>
      <c r="Q73" s="60">
        <f>SUM(Q72,Q57,Q32,Q25)</f>
        <v>0</v>
      </c>
      <c r="R73" s="61">
        <f>SUM(R72,R57,R32,R25)</f>
        <v>560</v>
      </c>
      <c r="S73" s="61">
        <f>SUM(S72,S57,S32,S25)</f>
        <v>0</v>
      </c>
      <c r="T73" s="62">
        <f>SUM(T72,T57,T32,T25)</f>
        <v>30</v>
      </c>
      <c r="U73" s="63" t="s">
        <v>12</v>
      </c>
      <c r="V73" s="58"/>
    </row>
    <row r="74" spans="1:22" s="1" customFormat="1" ht="13.5" thickBot="1" x14ac:dyDescent="0.25">
      <c r="A74" s="57"/>
      <c r="B74" s="102" t="s">
        <v>61</v>
      </c>
      <c r="C74" s="125"/>
      <c r="D74" s="59">
        <f>SUM(D73,D70,D33,D26)</f>
        <v>120</v>
      </c>
      <c r="E74" s="60">
        <f>E73*13</f>
        <v>117</v>
      </c>
      <c r="F74" s="61">
        <f>F73*13</f>
        <v>260</v>
      </c>
      <c r="G74" s="61">
        <f>SUM(E74:F74)</f>
        <v>377</v>
      </c>
      <c r="H74" s="62">
        <f>SUM(H73,H70,H33,H26)</f>
        <v>35</v>
      </c>
      <c r="I74" s="60">
        <f>I73*13</f>
        <v>65</v>
      </c>
      <c r="J74" s="61">
        <f>J73*13</f>
        <v>195</v>
      </c>
      <c r="K74" s="61">
        <f>SUM(I74:J74)</f>
        <v>260</v>
      </c>
      <c r="L74" s="62">
        <f>SUM(L73,L70,L33,L26)</f>
        <v>26</v>
      </c>
      <c r="M74" s="60">
        <f>M73*13</f>
        <v>130</v>
      </c>
      <c r="N74" s="61">
        <f>N73*13</f>
        <v>143</v>
      </c>
      <c r="O74" s="61">
        <f>SUM(M74:N74)</f>
        <v>273</v>
      </c>
      <c r="P74" s="62">
        <f>SUM(P73,P70,P33,P26)</f>
        <v>29</v>
      </c>
      <c r="Q74" s="60">
        <f>SUM(Q73,Q70,Q33,Q26)</f>
        <v>0</v>
      </c>
      <c r="R74" s="61">
        <f>SUM(R73,R70,R33,R26)</f>
        <v>560</v>
      </c>
      <c r="S74" s="61">
        <f>SUM(Q74:R74)</f>
        <v>560</v>
      </c>
      <c r="T74" s="62">
        <f>SUM(T73,T70,T33,T26)</f>
        <v>30</v>
      </c>
      <c r="U74" s="63" t="s">
        <v>12</v>
      </c>
      <c r="V74" s="58"/>
    </row>
    <row r="75" spans="1:22" ht="24" customHeight="1" x14ac:dyDescent="0.2">
      <c r="D75" s="64"/>
      <c r="U75" s="12"/>
      <c r="V75" s="27"/>
    </row>
    <row r="78" spans="1:22" x14ac:dyDescent="0.2">
      <c r="F78" s="48"/>
    </row>
  </sheetData>
  <sortState ref="A49:U60">
    <sortCondition ref="A49:A60"/>
  </sortState>
  <mergeCells count="29">
    <mergeCell ref="E17:F17"/>
    <mergeCell ref="Q16:T16"/>
    <mergeCell ref="I16:L16"/>
    <mergeCell ref="A1:V1"/>
    <mergeCell ref="A3:V3"/>
    <mergeCell ref="A4:V4"/>
    <mergeCell ref="A5:V5"/>
    <mergeCell ref="A2:V2"/>
    <mergeCell ref="J11:K11"/>
    <mergeCell ref="F7:H7"/>
    <mergeCell ref="J7:L7"/>
    <mergeCell ref="F11:G11"/>
    <mergeCell ref="E16:H16"/>
    <mergeCell ref="A70:V70"/>
    <mergeCell ref="A19:V19"/>
    <mergeCell ref="M17:N17"/>
    <mergeCell ref="I17:J17"/>
    <mergeCell ref="A16:A18"/>
    <mergeCell ref="B16:B18"/>
    <mergeCell ref="A46:V46"/>
    <mergeCell ref="A34:V34"/>
    <mergeCell ref="D16:D18"/>
    <mergeCell ref="V16:V18"/>
    <mergeCell ref="A26:V26"/>
    <mergeCell ref="A33:V33"/>
    <mergeCell ref="U16:U18"/>
    <mergeCell ref="M16:P16"/>
    <mergeCell ref="Q17:R17"/>
    <mergeCell ref="A58:V58"/>
  </mergeCells>
  <phoneticPr fontId="3" type="noConversion"/>
  <printOptions horizontalCentered="1"/>
  <pageMargins left="0.19685039370078741" right="0.19685039370078741" top="0.31496062992125984" bottom="0.59055118110236227" header="0.11811023622047245" footer="0.39370078740157483"/>
  <pageSetup paperSize="8" scale="70" orientation="landscape" r:id="rId1"/>
  <headerFooter>
    <oddFooter>&amp;R&amp;N/&amp;P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4"/>
  <sheetViews>
    <sheetView topLeftCell="A10" workbookViewId="0">
      <selection activeCell="F19" sqref="F19"/>
    </sheetView>
  </sheetViews>
  <sheetFormatPr defaultRowHeight="12.75" x14ac:dyDescent="0.2"/>
  <cols>
    <col min="1" max="1" width="37.140625" bestFit="1" customWidth="1"/>
    <col min="2" max="2" width="20.28515625" bestFit="1" customWidth="1"/>
  </cols>
  <sheetData>
    <row r="3" spans="1:2" x14ac:dyDescent="0.2">
      <c r="A3" s="154" t="s">
        <v>155</v>
      </c>
      <c r="B3" t="s">
        <v>157</v>
      </c>
    </row>
    <row r="4" spans="1:2" x14ac:dyDescent="0.2">
      <c r="A4" s="155">
        <v>0</v>
      </c>
      <c r="B4" s="157">
        <v>204</v>
      </c>
    </row>
    <row r="5" spans="1:2" x14ac:dyDescent="0.2">
      <c r="A5" s="156">
        <v>0</v>
      </c>
      <c r="B5" s="157">
        <v>0</v>
      </c>
    </row>
    <row r="6" spans="1:2" x14ac:dyDescent="0.2">
      <c r="A6" s="156" t="s">
        <v>27</v>
      </c>
      <c r="B6" s="157">
        <v>204</v>
      </c>
    </row>
    <row r="7" spans="1:2" x14ac:dyDescent="0.2">
      <c r="A7" s="155" t="s">
        <v>51</v>
      </c>
      <c r="B7" s="157">
        <v>4</v>
      </c>
    </row>
    <row r="8" spans="1:2" x14ac:dyDescent="0.2">
      <c r="A8" s="156" t="s">
        <v>45</v>
      </c>
      <c r="B8" s="157">
        <v>4</v>
      </c>
    </row>
    <row r="9" spans="1:2" x14ac:dyDescent="0.2">
      <c r="A9" s="155" t="s">
        <v>30</v>
      </c>
      <c r="B9" s="157">
        <v>4</v>
      </c>
    </row>
    <row r="10" spans="1:2" x14ac:dyDescent="0.2">
      <c r="A10" s="156" t="s">
        <v>65</v>
      </c>
      <c r="B10" s="157">
        <v>4</v>
      </c>
    </row>
    <row r="11" spans="1:2" x14ac:dyDescent="0.2">
      <c r="A11" s="155" t="s">
        <v>80</v>
      </c>
      <c r="B11" s="157">
        <v>24</v>
      </c>
    </row>
    <row r="12" spans="1:2" x14ac:dyDescent="0.2">
      <c r="A12" s="156" t="s">
        <v>69</v>
      </c>
      <c r="B12" s="157">
        <v>18</v>
      </c>
    </row>
    <row r="13" spans="1:2" x14ac:dyDescent="0.2">
      <c r="A13" s="156" t="s">
        <v>79</v>
      </c>
      <c r="B13" s="157">
        <v>6</v>
      </c>
    </row>
    <row r="14" spans="1:2" x14ac:dyDescent="0.2">
      <c r="A14" s="155" t="s">
        <v>85</v>
      </c>
      <c r="B14" s="157">
        <v>6</v>
      </c>
    </row>
    <row r="15" spans="1:2" x14ac:dyDescent="0.2">
      <c r="A15" s="156" t="s">
        <v>79</v>
      </c>
      <c r="B15" s="157">
        <v>6</v>
      </c>
    </row>
    <row r="16" spans="1:2" x14ac:dyDescent="0.2">
      <c r="A16" s="155" t="s">
        <v>57</v>
      </c>
      <c r="B16" s="157">
        <v>0</v>
      </c>
    </row>
    <row r="17" spans="1:2" x14ac:dyDescent="0.2">
      <c r="A17" s="156" t="s">
        <v>48</v>
      </c>
      <c r="B17" s="157">
        <v>0</v>
      </c>
    </row>
    <row r="18" spans="1:2" x14ac:dyDescent="0.2">
      <c r="A18" s="155" t="s">
        <v>50</v>
      </c>
      <c r="B18" s="157">
        <v>0</v>
      </c>
    </row>
    <row r="19" spans="1:2" x14ac:dyDescent="0.2">
      <c r="A19" s="156" t="s">
        <v>54</v>
      </c>
      <c r="B19" s="157">
        <v>0</v>
      </c>
    </row>
    <row r="20" spans="1:2" x14ac:dyDescent="0.2">
      <c r="A20" s="155" t="s">
        <v>84</v>
      </c>
      <c r="B20" s="157">
        <v>15</v>
      </c>
    </row>
    <row r="21" spans="1:2" x14ac:dyDescent="0.2">
      <c r="A21" s="156" t="s">
        <v>72</v>
      </c>
      <c r="B21" s="157">
        <v>15</v>
      </c>
    </row>
    <row r="22" spans="1:2" x14ac:dyDescent="0.2">
      <c r="A22" s="155" t="s">
        <v>55</v>
      </c>
      <c r="B22" s="157">
        <v>4</v>
      </c>
    </row>
    <row r="23" spans="1:2" x14ac:dyDescent="0.2">
      <c r="A23" s="156" t="s">
        <v>53</v>
      </c>
      <c r="B23" s="157">
        <v>4</v>
      </c>
    </row>
    <row r="24" spans="1:2" x14ac:dyDescent="0.2">
      <c r="A24" s="155" t="s">
        <v>83</v>
      </c>
      <c r="B24" s="157">
        <v>18</v>
      </c>
    </row>
    <row r="25" spans="1:2" x14ac:dyDescent="0.2">
      <c r="A25" s="156" t="s">
        <v>15</v>
      </c>
      <c r="B25" s="157">
        <v>18</v>
      </c>
    </row>
    <row r="26" spans="1:2" x14ac:dyDescent="0.2">
      <c r="A26" s="155" t="s">
        <v>52</v>
      </c>
      <c r="B26" s="157">
        <v>4</v>
      </c>
    </row>
    <row r="27" spans="1:2" x14ac:dyDescent="0.2">
      <c r="A27" s="156" t="s">
        <v>46</v>
      </c>
      <c r="B27" s="157">
        <v>4</v>
      </c>
    </row>
    <row r="28" spans="1:2" x14ac:dyDescent="0.2">
      <c r="A28" s="155" t="s">
        <v>58</v>
      </c>
      <c r="B28" s="157">
        <v>5</v>
      </c>
    </row>
    <row r="29" spans="1:2" x14ac:dyDescent="0.2">
      <c r="A29" s="156" t="s">
        <v>47</v>
      </c>
      <c r="B29" s="157">
        <v>5</v>
      </c>
    </row>
    <row r="30" spans="1:2" x14ac:dyDescent="0.2">
      <c r="A30" s="155" t="s">
        <v>40</v>
      </c>
      <c r="B30" s="157">
        <v>30</v>
      </c>
    </row>
    <row r="31" spans="1:2" x14ac:dyDescent="0.2">
      <c r="A31" s="156" t="s">
        <v>35</v>
      </c>
      <c r="B31" s="157">
        <v>30</v>
      </c>
    </row>
    <row r="32" spans="1:2" x14ac:dyDescent="0.2">
      <c r="A32" s="155" t="s">
        <v>41</v>
      </c>
      <c r="B32" s="157">
        <v>8</v>
      </c>
    </row>
    <row r="33" spans="1:2" x14ac:dyDescent="0.2">
      <c r="A33" s="156" t="s">
        <v>31</v>
      </c>
      <c r="B33" s="157">
        <v>4</v>
      </c>
    </row>
    <row r="34" spans="1:2" x14ac:dyDescent="0.2">
      <c r="A34" s="156" t="s">
        <v>29</v>
      </c>
      <c r="B34" s="157">
        <v>4</v>
      </c>
    </row>
    <row r="35" spans="1:2" x14ac:dyDescent="0.2">
      <c r="A35" s="155" t="s">
        <v>62</v>
      </c>
      <c r="B35" s="157">
        <v>11</v>
      </c>
    </row>
    <row r="36" spans="1:2" x14ac:dyDescent="0.2">
      <c r="A36" s="156" t="s">
        <v>75</v>
      </c>
      <c r="B36" s="157">
        <v>5</v>
      </c>
    </row>
    <row r="37" spans="1:2" x14ac:dyDescent="0.2">
      <c r="A37" s="156" t="s">
        <v>73</v>
      </c>
      <c r="B37" s="157">
        <v>6</v>
      </c>
    </row>
    <row r="38" spans="1:2" x14ac:dyDescent="0.2">
      <c r="A38" s="155" t="s">
        <v>87</v>
      </c>
      <c r="B38" s="157">
        <v>18</v>
      </c>
    </row>
    <row r="39" spans="1:2" x14ac:dyDescent="0.2">
      <c r="A39" s="156" t="s">
        <v>86</v>
      </c>
      <c r="B39" s="157">
        <v>18</v>
      </c>
    </row>
    <row r="40" spans="1:2" x14ac:dyDescent="0.2">
      <c r="A40" s="155" t="s">
        <v>94</v>
      </c>
      <c r="B40" s="157">
        <v>5</v>
      </c>
    </row>
    <row r="41" spans="1:2" x14ac:dyDescent="0.2">
      <c r="A41" s="156" t="s">
        <v>88</v>
      </c>
      <c r="B41" s="157">
        <v>5</v>
      </c>
    </row>
    <row r="42" spans="1:2" x14ac:dyDescent="0.2">
      <c r="A42" s="155" t="s">
        <v>33</v>
      </c>
      <c r="B42" s="157">
        <v>4</v>
      </c>
    </row>
    <row r="43" spans="1:2" x14ac:dyDescent="0.2">
      <c r="A43" s="156" t="s">
        <v>16</v>
      </c>
      <c r="B43" s="157">
        <v>4</v>
      </c>
    </row>
    <row r="44" spans="1:2" x14ac:dyDescent="0.2">
      <c r="A44" s="155" t="s">
        <v>81</v>
      </c>
      <c r="B44" s="157">
        <v>32</v>
      </c>
    </row>
    <row r="45" spans="1:2" x14ac:dyDescent="0.2">
      <c r="A45" s="156" t="s">
        <v>78</v>
      </c>
      <c r="B45" s="157">
        <v>5</v>
      </c>
    </row>
    <row r="46" spans="1:2" x14ac:dyDescent="0.2">
      <c r="A46" s="156" t="s">
        <v>77</v>
      </c>
      <c r="B46" s="157">
        <v>12</v>
      </c>
    </row>
    <row r="47" spans="1:2" x14ac:dyDescent="0.2">
      <c r="A47" s="156" t="s">
        <v>59</v>
      </c>
      <c r="B47" s="157">
        <v>15</v>
      </c>
    </row>
    <row r="48" spans="1:2" x14ac:dyDescent="0.2">
      <c r="A48" s="155" t="s">
        <v>82</v>
      </c>
      <c r="B48" s="157">
        <v>42</v>
      </c>
    </row>
    <row r="49" spans="1:2" x14ac:dyDescent="0.2">
      <c r="A49" s="156" t="s">
        <v>74</v>
      </c>
      <c r="B49" s="157">
        <v>6</v>
      </c>
    </row>
    <row r="50" spans="1:2" x14ac:dyDescent="0.2">
      <c r="A50" s="156" t="s">
        <v>71</v>
      </c>
      <c r="B50" s="157">
        <v>18</v>
      </c>
    </row>
    <row r="51" spans="1:2" x14ac:dyDescent="0.2">
      <c r="A51" s="156" t="s">
        <v>70</v>
      </c>
      <c r="B51" s="157">
        <v>18</v>
      </c>
    </row>
    <row r="52" spans="1:2" x14ac:dyDescent="0.2">
      <c r="A52" s="155" t="s">
        <v>158</v>
      </c>
      <c r="B52" s="157"/>
    </row>
    <row r="53" spans="1:2" x14ac:dyDescent="0.2">
      <c r="A53" s="156" t="s">
        <v>158</v>
      </c>
      <c r="B53" s="157"/>
    </row>
    <row r="54" spans="1:2" x14ac:dyDescent="0.2">
      <c r="A54" s="155" t="s">
        <v>156</v>
      </c>
      <c r="B54" s="157">
        <v>438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C1" workbookViewId="0">
      <selection activeCell="H54" sqref="H1:H54"/>
    </sheetView>
  </sheetViews>
  <sheetFormatPr defaultRowHeight="12.75" x14ac:dyDescent="0.2"/>
  <cols>
    <col min="1" max="1" width="9.28515625" style="153" bestFit="1" customWidth="1"/>
    <col min="2" max="2" width="33.85546875" style="153" bestFit="1" customWidth="1"/>
    <col min="3" max="3" width="25.85546875" style="153" bestFit="1" customWidth="1"/>
    <col min="4" max="4" width="32.5703125" style="153" bestFit="1" customWidth="1"/>
    <col min="5" max="5" width="7.85546875" style="153" bestFit="1" customWidth="1"/>
    <col min="6" max="6" width="15.85546875" style="153" bestFit="1" customWidth="1"/>
    <col min="7" max="7" width="14.5703125" style="153" bestFit="1" customWidth="1"/>
    <col min="8" max="8" width="13" style="153" bestFit="1" customWidth="1"/>
    <col min="9" max="9" width="20.85546875" style="153" bestFit="1" customWidth="1"/>
    <col min="10" max="10" width="35.7109375" style="153" bestFit="1" customWidth="1"/>
    <col min="11" max="16384" width="9.140625" style="153"/>
  </cols>
  <sheetData>
    <row r="1" spans="1:10" x14ac:dyDescent="0.2">
      <c r="A1" s="153" t="s">
        <v>145</v>
      </c>
      <c r="B1" s="153" t="s">
        <v>146</v>
      </c>
      <c r="C1" s="153" t="s">
        <v>147</v>
      </c>
      <c r="D1" s="153" t="s">
        <v>148</v>
      </c>
      <c r="E1" s="153" t="s">
        <v>149</v>
      </c>
      <c r="F1" s="153" t="s">
        <v>150</v>
      </c>
      <c r="G1" s="153" t="s">
        <v>151</v>
      </c>
      <c r="H1" s="153" t="s">
        <v>152</v>
      </c>
      <c r="I1" s="153" t="s">
        <v>153</v>
      </c>
      <c r="J1" s="153" t="s">
        <v>154</v>
      </c>
    </row>
    <row r="2" spans="1:10" x14ac:dyDescent="0.2">
      <c r="A2" s="158" t="s">
        <v>159</v>
      </c>
      <c r="B2" s="153" t="str">
        <f>'3FNPSZ18'!A19</f>
        <v>A Közös kompetencia modul</v>
      </c>
      <c r="C2" s="153" t="str">
        <f>'3FNPSZ18'!A19</f>
        <v>A Közös kompetencia modul</v>
      </c>
      <c r="D2" s="153">
        <f>'3FNPSZ18'!B19</f>
        <v>0</v>
      </c>
      <c r="E2" s="153">
        <f>IF(COUNT('3FNPSZ18'!I19)=1,1,IF(COUNT('3FNPSZ18'!N19)=1,2,IF(COUNT('3FNPSZ18'!S19)=1,3,4)))</f>
        <v>4</v>
      </c>
      <c r="F2" s="153">
        <f>'3FNPSZ18'!E19+'3FNPSZ18'!I19+'3FNPSZ18'!M19+'3FNPSZ18'!Q19</f>
        <v>0</v>
      </c>
      <c r="G2" s="153">
        <f>'3FNPSZ18'!F19+'3FNPSZ18'!J19+'3FNPSZ18'!N19+'3FNPSZ18'!R19</f>
        <v>0</v>
      </c>
      <c r="H2" s="153">
        <f>'3FNPSZ18'!H19+'3FNPSZ18'!L19+'3FNPSZ18'!P19+'3FNPSZ18'!T19</f>
        <v>0</v>
      </c>
      <c r="I2" s="153">
        <f>'3FNPSZ18'!V19</f>
        <v>0</v>
      </c>
      <c r="J2" s="153">
        <f>'3FNPSZ18'!U19</f>
        <v>0</v>
      </c>
    </row>
    <row r="3" spans="1:10" x14ac:dyDescent="0.2">
      <c r="A3" s="158" t="s">
        <v>159</v>
      </c>
      <c r="B3" s="153" t="str">
        <f>'3FNPSZ18'!A20</f>
        <v>3FAMT1MPI00017</v>
      </c>
      <c r="C3" s="153" t="str">
        <f>'3FNPSZ18'!A20</f>
        <v>3FAMT1MPI00017</v>
      </c>
      <c r="D3" s="153" t="str">
        <f>'3FNPSZ18'!B20</f>
        <v>Munkaerő-piaci ismeretek</v>
      </c>
      <c r="E3" s="153">
        <f>IF(COUNT('3FNPSZ18'!I20)=1,1,IF(COUNT('3FNPSZ18'!N20)=1,2,IF(COUNT('3FNPSZ18'!S20)=1,3,4)))</f>
        <v>2</v>
      </c>
      <c r="F3" s="153">
        <f>'3FNPSZ18'!E20+'3FNPSZ18'!I20+'3FNPSZ18'!M20+'3FNPSZ18'!Q20</f>
        <v>2</v>
      </c>
      <c r="G3" s="153">
        <f>'3FNPSZ18'!F20+'3FNPSZ18'!J20+'3FNPSZ18'!N20+'3FNPSZ18'!R20</f>
        <v>1</v>
      </c>
      <c r="H3" s="153">
        <f>'3FNPSZ18'!H20+'3FNPSZ18'!L20+'3FNPSZ18'!P20+'3FNPSZ18'!T20</f>
        <v>4</v>
      </c>
      <c r="I3" s="153" t="str">
        <f>'3FNPSZ18'!V20</f>
        <v>Kőműves Zsolt</v>
      </c>
      <c r="J3" s="153" t="str">
        <f>'3FNPSZ18'!U20</f>
        <v>Marketing és Menedzsment Intézet</v>
      </c>
    </row>
    <row r="4" spans="1:10" x14ac:dyDescent="0.2">
      <c r="A4" s="158" t="s">
        <v>159</v>
      </c>
      <c r="B4" s="153" t="str">
        <f>'3FNPSZ18'!A21</f>
        <v>0FINI1SIN00017</v>
      </c>
      <c r="C4" s="153" t="str">
        <f>'3FNPSZ18'!A21</f>
        <v>0FINI1SIN00017</v>
      </c>
      <c r="D4" s="153" t="str">
        <f>'3FNPSZ18'!B21</f>
        <v>Szakmai idegen nyelv 1</v>
      </c>
      <c r="E4" s="153">
        <f>IF(COUNT('3FNPSZ18'!I21)=1,1,IF(COUNT('3FNPSZ18'!N21)=1,2,IF(COUNT('3FNPSZ18'!S21)=1,3,4)))</f>
        <v>4</v>
      </c>
      <c r="F4" s="153">
        <f>'3FNPSZ18'!E21+'3FNPSZ18'!I21+'3FNPSZ18'!M21+'3FNPSZ18'!Q21</f>
        <v>0</v>
      </c>
      <c r="G4" s="153">
        <f>'3FNPSZ18'!F21+'3FNPSZ18'!J21+'3FNPSZ18'!N21+'3FNPSZ18'!R21</f>
        <v>2</v>
      </c>
      <c r="H4" s="153">
        <f>'3FNPSZ18'!H21+'3FNPSZ18'!L21+'3FNPSZ18'!P21+'3FNPSZ18'!T21</f>
        <v>0</v>
      </c>
      <c r="I4" s="153" t="str">
        <f>'3FNPSZ18'!V21</f>
        <v>Kopházi Erzsébet</v>
      </c>
      <c r="J4" s="153" t="str">
        <f>'3FNPSZ18'!U21</f>
        <v>Idegennyelvi Igazgatóság</v>
      </c>
    </row>
    <row r="5" spans="1:10" x14ac:dyDescent="0.2">
      <c r="A5" s="158" t="s">
        <v>159</v>
      </c>
      <c r="B5" s="153" t="str">
        <f>'3FNPSZ18'!A22</f>
        <v>1FSLK1TES00017</v>
      </c>
      <c r="C5" s="153" t="str">
        <f>'3FNPSZ18'!A22</f>
        <v>1FSLK1TES00017</v>
      </c>
      <c r="D5" s="153" t="str">
        <f>'3FNPSZ18'!B22</f>
        <v>Testnevelés</v>
      </c>
      <c r="E5" s="153">
        <f>IF(COUNT('3FNPSZ18'!I22)=1,1,IF(COUNT('3FNPSZ18'!N22)=1,2,IF(COUNT('3FNPSZ18'!S22)=1,3,4)))</f>
        <v>4</v>
      </c>
      <c r="F5" s="153">
        <f>'3FNPSZ18'!E22+'3FNPSZ18'!I22+'3FNPSZ18'!M22+'3FNPSZ18'!Q22</f>
        <v>0</v>
      </c>
      <c r="G5" s="153">
        <f>'3FNPSZ18'!F22+'3FNPSZ18'!J22+'3FNPSZ18'!N22+'3FNPSZ18'!R22</f>
        <v>2</v>
      </c>
      <c r="H5" s="153">
        <f>'3FNPSZ18'!H22+'3FNPSZ18'!L22+'3FNPSZ18'!P22+'3FNPSZ18'!T22</f>
        <v>0</v>
      </c>
      <c r="I5" s="153" t="str">
        <f>'3FNPSZ18'!V22</f>
        <v>Kiss Zoltán</v>
      </c>
      <c r="J5" s="153" t="str">
        <f>'3FNPSZ18'!U22</f>
        <v>Sport Iroda és Létesítmény Központ</v>
      </c>
    </row>
    <row r="6" spans="1:10" x14ac:dyDescent="0.2">
      <c r="A6" s="158" t="s">
        <v>159</v>
      </c>
      <c r="B6" s="153" t="str">
        <f>'3FNPSZ18'!A23</f>
        <v>3FMKT1UZK00017</v>
      </c>
      <c r="C6" s="153" t="str">
        <f>'3FNPSZ18'!A23</f>
        <v>3FMKT1UZK00017</v>
      </c>
      <c r="D6" s="153" t="str">
        <f>'3FNPSZ18'!B23</f>
        <v>Üzleti kommunikáció</v>
      </c>
      <c r="E6" s="153">
        <f>IF(COUNT('3FNPSZ18'!I23)=1,1,IF(COUNT('3FNPSZ18'!N23)=1,2,IF(COUNT('3FNPSZ18'!S23)=1,3,4)))</f>
        <v>2</v>
      </c>
      <c r="F6" s="153">
        <f>'3FNPSZ18'!E23+'3FNPSZ18'!I23+'3FNPSZ18'!M23+'3FNPSZ18'!Q23</f>
        <v>1</v>
      </c>
      <c r="G6" s="153">
        <f>'3FNPSZ18'!F23+'3FNPSZ18'!J23+'3FNPSZ18'!N23+'3FNPSZ18'!R23</f>
        <v>2</v>
      </c>
      <c r="H6" s="153">
        <f>'3FNPSZ18'!H23+'3FNPSZ18'!L23+'3FNPSZ18'!P23+'3FNPSZ18'!T23</f>
        <v>4</v>
      </c>
      <c r="I6" s="153" t="str">
        <f>'3FNPSZ18'!V23</f>
        <v>Walter Virág</v>
      </c>
      <c r="J6" s="153" t="str">
        <f>'3FNPSZ18'!U23</f>
        <v>Marketing és Menedzsment Intézet</v>
      </c>
    </row>
    <row r="7" spans="1:10" x14ac:dyDescent="0.2">
      <c r="A7" s="158" t="s">
        <v>159</v>
      </c>
      <c r="B7" s="153" t="str">
        <f>'3FNPSZ18'!A24</f>
        <v>3FMAT1UIF00017</v>
      </c>
      <c r="C7" s="153" t="str">
        <f>'3FNPSZ18'!A24</f>
        <v>3FMAT1UIF00017</v>
      </c>
      <c r="D7" s="153" t="str">
        <f>'3FNPSZ18'!B24</f>
        <v>Üzleti informatika</v>
      </c>
      <c r="E7" s="153">
        <f>IF(COUNT('3FNPSZ18'!I24)=1,1,IF(COUNT('3FNPSZ18'!N24)=1,2,IF(COUNT('3FNPSZ18'!S24)=1,3,4)))</f>
        <v>4</v>
      </c>
      <c r="F7" s="153">
        <f>'3FNPSZ18'!E24+'3FNPSZ18'!I24+'3FNPSZ18'!M24+'3FNPSZ18'!Q24</f>
        <v>0</v>
      </c>
      <c r="G7" s="153">
        <f>'3FNPSZ18'!F24+'3FNPSZ18'!J24+'3FNPSZ18'!N24+'3FNPSZ18'!R24</f>
        <v>4</v>
      </c>
      <c r="H7" s="153">
        <f>'3FNPSZ18'!H24+'3FNPSZ18'!L24+'3FNPSZ18'!P24+'3FNPSZ18'!T24</f>
        <v>4</v>
      </c>
      <c r="I7" s="153" t="str">
        <f>'3FNPSZ18'!V24</f>
        <v>Nagy Enikő</v>
      </c>
      <c r="J7" s="153" t="str">
        <f>'3FNPSZ18'!U24</f>
        <v>Módszertani Intézet</v>
      </c>
    </row>
    <row r="8" spans="1:10" x14ac:dyDescent="0.2">
      <c r="A8" s="158" t="s">
        <v>159</v>
      </c>
      <c r="B8" s="153">
        <f>'3FNPSZ18'!A25</f>
        <v>0</v>
      </c>
      <c r="C8" s="153">
        <f>'3FNPSZ18'!A25</f>
        <v>0</v>
      </c>
      <c r="D8" s="153" t="str">
        <f>'3FNPSZ18'!B25</f>
        <v>Összesen</v>
      </c>
      <c r="E8" s="153">
        <f>IF(COUNT('3FNPSZ18'!I25)=1,1,IF(COUNT('3FNPSZ18'!N25)=1,2,IF(COUNT('3FNPSZ18'!S25)=1,3,4)))</f>
        <v>1</v>
      </c>
      <c r="F8" s="153">
        <f>'3FNPSZ18'!E25+'3FNPSZ18'!I25+'3FNPSZ18'!M25+'3FNPSZ18'!Q25</f>
        <v>3</v>
      </c>
      <c r="G8" s="153">
        <f>'3FNPSZ18'!F25+'3FNPSZ18'!J25+'3FNPSZ18'!N25+'3FNPSZ18'!R25</f>
        <v>11</v>
      </c>
      <c r="H8" s="153">
        <f>'3FNPSZ18'!H25+'3FNPSZ18'!L25+'3FNPSZ18'!P25+'3FNPSZ18'!T25</f>
        <v>12</v>
      </c>
      <c r="I8" s="153">
        <f>'3FNPSZ18'!V25</f>
        <v>0</v>
      </c>
      <c r="J8" s="153">
        <f>'3FNPSZ18'!U25</f>
        <v>0</v>
      </c>
    </row>
    <row r="9" spans="1:10" x14ac:dyDescent="0.2">
      <c r="A9" s="158" t="s">
        <v>159</v>
      </c>
      <c r="B9" s="153" t="str">
        <f>'3FNPSZ18'!A26</f>
        <v>B Képzési terület szerinti közös modul</v>
      </c>
      <c r="C9" s="153" t="str">
        <f>'3FNPSZ18'!A26</f>
        <v>B Képzési terület szerinti közös modul</v>
      </c>
      <c r="D9" s="153">
        <f>'3FNPSZ18'!B26</f>
        <v>0</v>
      </c>
      <c r="E9" s="153">
        <f>IF(COUNT('3FNPSZ18'!I26)=1,1,IF(COUNT('3FNPSZ18'!N26)=1,2,IF(COUNT('3FNPSZ18'!S26)=1,3,4)))</f>
        <v>4</v>
      </c>
      <c r="F9" s="153">
        <f>'3FNPSZ18'!E26+'3FNPSZ18'!I26+'3FNPSZ18'!M26+'3FNPSZ18'!Q26</f>
        <v>0</v>
      </c>
      <c r="G9" s="153">
        <f>'3FNPSZ18'!F26+'3FNPSZ18'!J26+'3FNPSZ18'!N26+'3FNPSZ18'!R26</f>
        <v>0</v>
      </c>
      <c r="H9" s="153">
        <f>'3FNPSZ18'!H26+'3FNPSZ18'!L26+'3FNPSZ18'!P26+'3FNPSZ18'!T26</f>
        <v>0</v>
      </c>
      <c r="I9" s="153">
        <f>'3FNPSZ18'!V26</f>
        <v>0</v>
      </c>
      <c r="J9" s="153">
        <f>'3FNPSZ18'!U26</f>
        <v>0</v>
      </c>
    </row>
    <row r="10" spans="1:10" x14ac:dyDescent="0.2">
      <c r="A10" s="158" t="s">
        <v>159</v>
      </c>
      <c r="B10" s="153" t="str">
        <f>'3FNPSZ18'!A27</f>
        <v>3FPKT1MIK00017</v>
      </c>
      <c r="C10" s="153" t="str">
        <f>'3FNPSZ18'!A27</f>
        <v>3FPKT1MIK00017</v>
      </c>
      <c r="D10" s="153" t="str">
        <f>'3FNPSZ18'!B27</f>
        <v>Mikroökonómia</v>
      </c>
      <c r="E10" s="153">
        <f>IF(COUNT('3FNPSZ18'!I27)=1,1,IF(COUNT('3FNPSZ18'!N27)=1,2,IF(COUNT('3FNPSZ18'!S27)=1,3,4)))</f>
        <v>4</v>
      </c>
      <c r="F10" s="153">
        <f>'3FNPSZ18'!E27+'3FNPSZ18'!I27+'3FNPSZ18'!M27+'3FNPSZ18'!Q27</f>
        <v>2</v>
      </c>
      <c r="G10" s="153">
        <f>'3FNPSZ18'!F27+'3FNPSZ18'!J27+'3FNPSZ18'!N27+'3FNPSZ18'!R27</f>
        <v>1</v>
      </c>
      <c r="H10" s="153">
        <f>'3FNPSZ18'!H27+'3FNPSZ18'!L27+'3FNPSZ18'!P27+'3FNPSZ18'!T27</f>
        <v>4</v>
      </c>
      <c r="I10" s="153" t="str">
        <f>'3FNPSZ18'!V27</f>
        <v>Parádi-Dolgos Anett</v>
      </c>
      <c r="J10" s="153" t="str">
        <f>'3FNPSZ18'!U27</f>
        <v>Pénzügy és Számvitel Intézet</v>
      </c>
    </row>
    <row r="11" spans="1:10" x14ac:dyDescent="0.2">
      <c r="A11" s="158" t="s">
        <v>159</v>
      </c>
      <c r="B11" s="153" t="str">
        <f>'3FNPSZ18'!A28</f>
        <v>3FPKT1MAK00017</v>
      </c>
      <c r="C11" s="153" t="str">
        <f>'3FNPSZ18'!A28</f>
        <v>3FPKT1MAK00017</v>
      </c>
      <c r="D11" s="153" t="str">
        <f>'3FNPSZ18'!B28</f>
        <v>Makroökonómia</v>
      </c>
      <c r="E11" s="153">
        <f>IF(COUNT('3FNPSZ18'!I28)=1,1,IF(COUNT('3FNPSZ18'!N28)=1,2,IF(COUNT('3FNPSZ18'!S28)=1,3,4)))</f>
        <v>1</v>
      </c>
      <c r="F11" s="153">
        <f>'3FNPSZ18'!E28+'3FNPSZ18'!I28+'3FNPSZ18'!M28+'3FNPSZ18'!Q28</f>
        <v>2</v>
      </c>
      <c r="G11" s="153">
        <f>'3FNPSZ18'!F28+'3FNPSZ18'!J28+'3FNPSZ18'!N28+'3FNPSZ18'!R28</f>
        <v>1</v>
      </c>
      <c r="H11" s="153">
        <f>'3FNPSZ18'!H28+'3FNPSZ18'!L28+'3FNPSZ18'!P28+'3FNPSZ18'!T28</f>
        <v>4</v>
      </c>
      <c r="I11" s="153" t="str">
        <f>'3FNPSZ18'!V28</f>
        <v>Tóth Gergely</v>
      </c>
      <c r="J11" s="153" t="str">
        <f>'3FNPSZ18'!U28</f>
        <v>Pénzügy és Számvitel Intézet</v>
      </c>
    </row>
    <row r="12" spans="1:10" x14ac:dyDescent="0.2">
      <c r="A12" s="158" t="s">
        <v>159</v>
      </c>
      <c r="B12" s="153" t="str">
        <f>'3FNPSZ18'!A29</f>
        <v>3FRTS1UZS00017</v>
      </c>
      <c r="C12" s="153" t="str">
        <f>'3FNPSZ18'!A29</f>
        <v>3FRTS1UZS00017</v>
      </c>
      <c r="D12" s="153" t="str">
        <f>'3FNPSZ18'!B29</f>
        <v xml:space="preserve">Üzleti statisztika </v>
      </c>
      <c r="E12" s="153">
        <f>IF(COUNT('3FNPSZ18'!I29)=1,1,IF(COUNT('3FNPSZ18'!N29)=1,2,IF(COUNT('3FNPSZ18'!S29)=1,3,4)))</f>
        <v>1</v>
      </c>
      <c r="F12" s="153">
        <f>'3FNPSZ18'!E29+'3FNPSZ18'!I29+'3FNPSZ18'!M29+'3FNPSZ18'!Q29</f>
        <v>0</v>
      </c>
      <c r="G12" s="153">
        <f>'3FNPSZ18'!F29+'3FNPSZ18'!J29+'3FNPSZ18'!N29+'3FNPSZ18'!R29</f>
        <v>4</v>
      </c>
      <c r="H12" s="153">
        <f>'3FNPSZ18'!H29+'3FNPSZ18'!L29+'3FNPSZ18'!P29+'3FNPSZ18'!T29</f>
        <v>5</v>
      </c>
      <c r="I12" s="153" t="str">
        <f>'3FNPSZ18'!V29</f>
        <v>Nagy Mónika Zita</v>
      </c>
      <c r="J12" s="153" t="str">
        <f>'3FNPSZ18'!U29</f>
        <v>Módszertani Intézet</v>
      </c>
    </row>
    <row r="13" spans="1:10" x14ac:dyDescent="0.2">
      <c r="A13" s="158" t="s">
        <v>159</v>
      </c>
      <c r="B13" s="153" t="str">
        <f>'3FNPSZ18'!A30</f>
        <v>3FMKT1MAR00018</v>
      </c>
      <c r="C13" s="153" t="str">
        <f>'3FNPSZ18'!A30</f>
        <v>3FMKT1MAR00018</v>
      </c>
      <c r="D13" s="153" t="str">
        <f>'3FNPSZ18'!B30</f>
        <v>Marketing</v>
      </c>
      <c r="E13" s="153">
        <f>IF(COUNT('3FNPSZ18'!I30)=1,1,IF(COUNT('3FNPSZ18'!N30)=1,2,IF(COUNT('3FNPSZ18'!S30)=1,3,4)))</f>
        <v>2</v>
      </c>
      <c r="F13" s="153">
        <f>'3FNPSZ18'!E30+'3FNPSZ18'!I30+'3FNPSZ18'!M30+'3FNPSZ18'!Q30</f>
        <v>1</v>
      </c>
      <c r="G13" s="153">
        <f>'3FNPSZ18'!F30+'3FNPSZ18'!J30+'3FNPSZ18'!N30+'3FNPSZ18'!R30</f>
        <v>2</v>
      </c>
      <c r="H13" s="153">
        <f>'3FNPSZ18'!H30+'3FNPSZ18'!L30+'3FNPSZ18'!P30+'3FNPSZ18'!T30</f>
        <v>4</v>
      </c>
      <c r="I13" s="153" t="str">
        <f>'3FNPSZ18'!V30</f>
        <v>Szigeti Orsolya</v>
      </c>
      <c r="J13" s="153" t="str">
        <f>'3FNPSZ18'!U30</f>
        <v>Marketing és Menedzsment Intézet</v>
      </c>
    </row>
    <row r="14" spans="1:10" x14ac:dyDescent="0.2">
      <c r="A14" s="158" t="s">
        <v>159</v>
      </c>
      <c r="B14" s="153" t="str">
        <f>'3FNPSZ18'!A31</f>
        <v>3FAMT1UGT00017</v>
      </c>
      <c r="C14" s="153" t="str">
        <f>'3FNPSZ18'!A31</f>
        <v>3FAMT1UGT00017</v>
      </c>
      <c r="D14" s="153" t="str">
        <f>'3FNPSZ18'!B31</f>
        <v>Üzleti gazdaságtan és üzleti tervezés</v>
      </c>
      <c r="E14" s="153">
        <f>IF(COUNT('3FNPSZ18'!I31)=1,1,IF(COUNT('3FNPSZ18'!N31)=1,2,IF(COUNT('3FNPSZ18'!S31)=1,3,4)))</f>
        <v>4</v>
      </c>
      <c r="F14" s="153">
        <f>'3FNPSZ18'!E31+'3FNPSZ18'!I31+'3FNPSZ18'!M31+'3FNPSZ18'!Q31</f>
        <v>1</v>
      </c>
      <c r="G14" s="153">
        <f>'3FNPSZ18'!F31+'3FNPSZ18'!J31+'3FNPSZ18'!N31+'3FNPSZ18'!R31</f>
        <v>2</v>
      </c>
      <c r="H14" s="153">
        <f>'3FNPSZ18'!H31+'3FNPSZ18'!L31+'3FNPSZ18'!P31+'3FNPSZ18'!T31</f>
        <v>4</v>
      </c>
      <c r="I14" s="153" t="str">
        <f>'3FNPSZ18'!V31</f>
        <v>Szabó-Szentgróti Eszter</v>
      </c>
      <c r="J14" s="153" t="str">
        <f>'3FNPSZ18'!U31</f>
        <v>Marketing és Menedzsment Intézet</v>
      </c>
    </row>
    <row r="15" spans="1:10" x14ac:dyDescent="0.2">
      <c r="A15" s="158" t="s">
        <v>159</v>
      </c>
      <c r="B15" s="153">
        <f>'3FNPSZ18'!A32</f>
        <v>0</v>
      </c>
      <c r="C15" s="153">
        <f>'3FNPSZ18'!A32</f>
        <v>0</v>
      </c>
      <c r="D15" s="153" t="str">
        <f>'3FNPSZ18'!B32</f>
        <v>Összesen</v>
      </c>
      <c r="E15" s="153">
        <f>IF(COUNT('3FNPSZ18'!I32)=1,1,IF(COUNT('3FNPSZ18'!N32)=1,2,IF(COUNT('3FNPSZ18'!S32)=1,3,4)))</f>
        <v>1</v>
      </c>
      <c r="F15" s="153">
        <f>'3FNPSZ18'!E32+'3FNPSZ18'!I32+'3FNPSZ18'!M32+'3FNPSZ18'!Q32</f>
        <v>6</v>
      </c>
      <c r="G15" s="153">
        <f>'3FNPSZ18'!F32+'3FNPSZ18'!J32+'3FNPSZ18'!N32+'3FNPSZ18'!R32</f>
        <v>10</v>
      </c>
      <c r="H15" s="153">
        <f>'3FNPSZ18'!H32+'3FNPSZ18'!L32+'3FNPSZ18'!P32+'3FNPSZ18'!T32</f>
        <v>21</v>
      </c>
      <c r="I15" s="153">
        <f>'3FNPSZ18'!V32</f>
        <v>0</v>
      </c>
      <c r="J15" s="153">
        <f>'3FNPSZ18'!U32</f>
        <v>0</v>
      </c>
    </row>
    <row r="16" spans="1:10" x14ac:dyDescent="0.2">
      <c r="A16" s="158" t="s">
        <v>159</v>
      </c>
      <c r="B16" s="153" t="str">
        <f>'3FNPSZ18'!A33</f>
        <v>C Szakképzési modul</v>
      </c>
      <c r="C16" s="153" t="str">
        <f>'3FNPSZ18'!A33</f>
        <v>C Szakképzési modul</v>
      </c>
      <c r="D16" s="153">
        <f>'3FNPSZ18'!B33</f>
        <v>0</v>
      </c>
      <c r="E16" s="153">
        <f>IF(COUNT('3FNPSZ18'!I33)=1,1,IF(COUNT('3FNPSZ18'!N33)=1,2,IF(COUNT('3FNPSZ18'!S33)=1,3,4)))</f>
        <v>4</v>
      </c>
      <c r="F16" s="153">
        <f>'3FNPSZ18'!E33+'3FNPSZ18'!I33+'3FNPSZ18'!M33+'3FNPSZ18'!Q33</f>
        <v>0</v>
      </c>
      <c r="G16" s="153">
        <f>'3FNPSZ18'!F33+'3FNPSZ18'!J33+'3FNPSZ18'!N33+'3FNPSZ18'!R33</f>
        <v>0</v>
      </c>
      <c r="H16" s="153">
        <f>'3FNPSZ18'!H33+'3FNPSZ18'!L33+'3FNPSZ18'!P33+'3FNPSZ18'!T33</f>
        <v>0</v>
      </c>
      <c r="I16" s="153">
        <f>'3FNPSZ18'!V33</f>
        <v>0</v>
      </c>
      <c r="J16" s="153">
        <f>'3FNPSZ18'!U33</f>
        <v>0</v>
      </c>
    </row>
    <row r="17" spans="1:10" x14ac:dyDescent="0.2">
      <c r="A17" s="158" t="s">
        <v>159</v>
      </c>
      <c r="B17" s="153" t="str">
        <f>'3FNPSZ18'!A34</f>
        <v>C1 Államháztartási szakirány</v>
      </c>
      <c r="C17" s="153" t="str">
        <f>'3FNPSZ18'!A34</f>
        <v>C1 Államháztartási szakirány</v>
      </c>
      <c r="D17" s="153">
        <f>'3FNPSZ18'!B34</f>
        <v>0</v>
      </c>
      <c r="E17" s="153">
        <f>IF(COUNT('3FNPSZ18'!I34)=1,1,IF(COUNT('3FNPSZ18'!N34)=1,2,IF(COUNT('3FNPSZ18'!S34)=1,3,4)))</f>
        <v>4</v>
      </c>
      <c r="F17" s="153">
        <f>'3FNPSZ18'!E34+'3FNPSZ18'!I34+'3FNPSZ18'!M34+'3FNPSZ18'!Q34</f>
        <v>0</v>
      </c>
      <c r="G17" s="153">
        <f>'3FNPSZ18'!F34+'3FNPSZ18'!J34+'3FNPSZ18'!N34+'3FNPSZ18'!R34</f>
        <v>0</v>
      </c>
      <c r="H17" s="153">
        <f>'3FNPSZ18'!H34+'3FNPSZ18'!L34+'3FNPSZ18'!P34+'3FNPSZ18'!T34</f>
        <v>0</v>
      </c>
      <c r="I17" s="153">
        <f>'3FNPSZ18'!V34</f>
        <v>0</v>
      </c>
      <c r="J17" s="153">
        <f>'3FNPSZ18'!U34</f>
        <v>0</v>
      </c>
    </row>
    <row r="18" spans="1:10" x14ac:dyDescent="0.2">
      <c r="A18" s="158" t="s">
        <v>159</v>
      </c>
      <c r="B18" s="153" t="str">
        <f>'3FNPSZ18'!A35</f>
        <v>3FPKT1PSZ00017</v>
      </c>
      <c r="C18" s="153" t="str">
        <f>'3FNPSZ18'!A35</f>
        <v>3FPKT1PSZ00017</v>
      </c>
      <c r="D18" s="153" t="str">
        <f>'3FNPSZ18'!B35</f>
        <v>Pénzügyi számítások</v>
      </c>
      <c r="E18" s="153">
        <f>IF(COUNT('3FNPSZ18'!I35)=1,1,IF(COUNT('3FNPSZ18'!N35)=1,2,IF(COUNT('3FNPSZ18'!S35)=1,3,4)))</f>
        <v>4</v>
      </c>
      <c r="F18" s="153">
        <f>'3FNPSZ18'!E35+'3FNPSZ18'!I35+'3FNPSZ18'!M35+'3FNPSZ18'!Q35</f>
        <v>0</v>
      </c>
      <c r="G18" s="153">
        <f>'3FNPSZ18'!F35+'3FNPSZ18'!J35+'3FNPSZ18'!N35+'3FNPSZ18'!R35</f>
        <v>4</v>
      </c>
      <c r="H18" s="153">
        <f>'3FNPSZ18'!H35+'3FNPSZ18'!L35+'3FNPSZ18'!P35+'3FNPSZ18'!T35</f>
        <v>6</v>
      </c>
      <c r="I18" s="153" t="str">
        <f>'3FNPSZ18'!V35</f>
        <v>Gál Veronika</v>
      </c>
      <c r="J18" s="153" t="str">
        <f>'3FNPSZ18'!U35</f>
        <v>Pénzügy és Számvitel Intézet</v>
      </c>
    </row>
    <row r="19" spans="1:10" x14ac:dyDescent="0.2">
      <c r="A19" s="158" t="s">
        <v>159</v>
      </c>
      <c r="B19" s="153" t="str">
        <f>'3FNPSZ18'!A36</f>
        <v>3FMIT1KAL00017</v>
      </c>
      <c r="C19" s="153" t="str">
        <f>'3FNPSZ18'!A36</f>
        <v>3FMIT1KAL00017</v>
      </c>
      <c r="D19" s="153" t="str">
        <f>'3FNPSZ18'!B36</f>
        <v>Kalkulus</v>
      </c>
      <c r="E19" s="153">
        <f>IF(COUNT('3FNPSZ18'!I36)=1,1,IF(COUNT('3FNPSZ18'!N36)=1,2,IF(COUNT('3FNPSZ18'!S36)=1,3,4)))</f>
        <v>4</v>
      </c>
      <c r="F19" s="153">
        <f>'3FNPSZ18'!E36+'3FNPSZ18'!I36+'3FNPSZ18'!M36+'3FNPSZ18'!Q36</f>
        <v>2</v>
      </c>
      <c r="G19" s="153">
        <f>'3FNPSZ18'!F36+'3FNPSZ18'!J36+'3FNPSZ18'!N36+'3FNPSZ18'!R36</f>
        <v>2</v>
      </c>
      <c r="H19" s="153">
        <f>'3FNPSZ18'!H36+'3FNPSZ18'!L36+'3FNPSZ18'!P36+'3FNPSZ18'!T36</f>
        <v>6</v>
      </c>
      <c r="I19" s="153" t="str">
        <f>'3FNPSZ18'!V36</f>
        <v>Stettner Eleonóra</v>
      </c>
      <c r="J19" s="153" t="str">
        <f>'3FNPSZ18'!U36</f>
        <v>Módszertani Intézet</v>
      </c>
    </row>
    <row r="20" spans="1:10" x14ac:dyDescent="0.2">
      <c r="A20" s="158" t="s">
        <v>159</v>
      </c>
      <c r="B20" s="153" t="str">
        <f>'3FNPSZ18'!A37</f>
        <v>3FPKT1PUT00017</v>
      </c>
      <c r="C20" s="153" t="str">
        <f>'3FNPSZ18'!A37</f>
        <v>3FPKT1PUT00017</v>
      </c>
      <c r="D20" s="153" t="str">
        <f>'3FNPSZ18'!B37</f>
        <v>Pénzügytan</v>
      </c>
      <c r="E20" s="153">
        <f>IF(COUNT('3FNPSZ18'!I37)=1,1,IF(COUNT('3FNPSZ18'!N37)=1,2,IF(COUNT('3FNPSZ18'!S37)=1,3,4)))</f>
        <v>4</v>
      </c>
      <c r="F20" s="153">
        <f>'3FNPSZ18'!E37+'3FNPSZ18'!I37+'3FNPSZ18'!M37+'3FNPSZ18'!Q37</f>
        <v>2</v>
      </c>
      <c r="G20" s="153">
        <f>'3FNPSZ18'!F37+'3FNPSZ18'!J37+'3FNPSZ18'!N37+'3FNPSZ18'!R37</f>
        <v>1</v>
      </c>
      <c r="H20" s="153">
        <f>'3FNPSZ18'!H37+'3FNPSZ18'!L37+'3FNPSZ18'!P37+'3FNPSZ18'!T37</f>
        <v>5</v>
      </c>
      <c r="I20" s="153" t="str">
        <f>'3FNPSZ18'!V37</f>
        <v>Parádi-Dolgos Anett</v>
      </c>
      <c r="J20" s="153" t="str">
        <f>'3FNPSZ18'!U37</f>
        <v>Pénzügy és Számvitel Intézet</v>
      </c>
    </row>
    <row r="21" spans="1:10" x14ac:dyDescent="0.2">
      <c r="A21" s="158" t="s">
        <v>159</v>
      </c>
      <c r="B21" s="153" t="str">
        <f>'3FNPSZ18'!A38</f>
        <v>3FSJT1SZA00017</v>
      </c>
      <c r="C21" s="153" t="str">
        <f>'3FNPSZ18'!A38</f>
        <v>3FSJT1SZA00017</v>
      </c>
      <c r="D21" s="153" t="str">
        <f>'3FNPSZ18'!B38</f>
        <v>Számvitel alapjai</v>
      </c>
      <c r="E21" s="153">
        <f>IF(COUNT('3FNPSZ18'!I38)=1,1,IF(COUNT('3FNPSZ18'!N38)=1,2,IF(COUNT('3FNPSZ18'!S38)=1,3,4)))</f>
        <v>4</v>
      </c>
      <c r="F21" s="153">
        <f>'3FNPSZ18'!E38+'3FNPSZ18'!I38+'3FNPSZ18'!M38+'3FNPSZ18'!Q38</f>
        <v>2</v>
      </c>
      <c r="G21" s="153">
        <f>'3FNPSZ18'!F38+'3FNPSZ18'!J38+'3FNPSZ18'!N38+'3FNPSZ18'!R38</f>
        <v>2</v>
      </c>
      <c r="H21" s="153">
        <f>'3FNPSZ18'!H38+'3FNPSZ18'!L38+'3FNPSZ18'!P38+'3FNPSZ18'!T38</f>
        <v>6</v>
      </c>
      <c r="I21" s="153" t="str">
        <f>'3FNPSZ18'!V38</f>
        <v>Wickert Irén</v>
      </c>
      <c r="J21" s="153" t="str">
        <f>'3FNPSZ18'!U38</f>
        <v>Pénzügy és Számvitel Intézet</v>
      </c>
    </row>
    <row r="22" spans="1:10" x14ac:dyDescent="0.2">
      <c r="A22" s="158" t="s">
        <v>159</v>
      </c>
      <c r="B22" s="153" t="str">
        <f>'3FNPSZ18'!A39</f>
        <v>3FSZJ1PSZ00018</v>
      </c>
      <c r="C22" s="153" t="str">
        <f>'3FNPSZ18'!A39</f>
        <v>3FSZJ1PSZ00018</v>
      </c>
      <c r="D22" s="153" t="str">
        <f>'3FNPSZ18'!B39</f>
        <v>Pénzügyi számvitel</v>
      </c>
      <c r="E22" s="153">
        <f>IF(COUNT('3FNPSZ18'!I39)=1,1,IF(COUNT('3FNPSZ18'!N39)=1,2,IF(COUNT('3FNPSZ18'!S39)=1,3,4)))</f>
        <v>1</v>
      </c>
      <c r="F22" s="153">
        <f>'3FNPSZ18'!E39+'3FNPSZ18'!I39+'3FNPSZ18'!M39+'3FNPSZ18'!Q39</f>
        <v>2</v>
      </c>
      <c r="G22" s="153">
        <f>'3FNPSZ18'!F39+'3FNPSZ18'!J39+'3FNPSZ18'!N39+'3FNPSZ18'!R39</f>
        <v>4</v>
      </c>
      <c r="H22" s="153">
        <f>'3FNPSZ18'!H39+'3FNPSZ18'!L39+'3FNPSZ18'!P39+'3FNPSZ18'!T39</f>
        <v>6</v>
      </c>
      <c r="I22" s="153" t="str">
        <f>'3FNPSZ18'!V39</f>
        <v>Wickert Irén</v>
      </c>
      <c r="J22" s="153" t="str">
        <f>'3FNPSZ18'!U39</f>
        <v>Pénzügy és Számvitel Intézet</v>
      </c>
    </row>
    <row r="23" spans="1:10" x14ac:dyDescent="0.2">
      <c r="A23" s="158" t="s">
        <v>159</v>
      </c>
      <c r="B23" s="153" t="str">
        <f>'3FNPSZ18'!A40</f>
        <v>3FPKT1GAJ00017</v>
      </c>
      <c r="C23" s="153" t="str">
        <f>'3FNPSZ18'!A40</f>
        <v>3FPKT1GAJ00017</v>
      </c>
      <c r="D23" s="153" t="str">
        <f>'3FNPSZ18'!B40</f>
        <v>Gazdasági jog</v>
      </c>
      <c r="E23" s="153">
        <f>IF(COUNT('3FNPSZ18'!I40)=1,1,IF(COUNT('3FNPSZ18'!N40)=1,2,IF(COUNT('3FNPSZ18'!S40)=1,3,4)))</f>
        <v>2</v>
      </c>
      <c r="F23" s="153">
        <f>'3FNPSZ18'!E40+'3FNPSZ18'!I40+'3FNPSZ18'!M40+'3FNPSZ18'!Q40</f>
        <v>2</v>
      </c>
      <c r="G23" s="153">
        <f>'3FNPSZ18'!F40+'3FNPSZ18'!J40+'3FNPSZ18'!N40+'3FNPSZ18'!R40</f>
        <v>2</v>
      </c>
      <c r="H23" s="153">
        <f>'3FNPSZ18'!H40+'3FNPSZ18'!L40+'3FNPSZ18'!P40+'3FNPSZ18'!T40</f>
        <v>6</v>
      </c>
      <c r="I23" s="153" t="str">
        <f>'3FNPSZ18'!V40</f>
        <v>Moizs Attila</v>
      </c>
      <c r="J23" s="153" t="str">
        <f>'3FNPSZ18'!U40</f>
        <v>Pénzügy és Számvitel Intézet</v>
      </c>
    </row>
    <row r="24" spans="1:10" x14ac:dyDescent="0.2">
      <c r="A24" s="158" t="s">
        <v>159</v>
      </c>
      <c r="B24" s="153" t="str">
        <f>'3FNPSZ18'!A41</f>
        <v>3FPKT1ADI00017</v>
      </c>
      <c r="C24" s="153" t="str">
        <f>'3FNPSZ18'!A41</f>
        <v>3FPKT1ADI00017</v>
      </c>
      <c r="D24" s="153" t="str">
        <f>'3FNPSZ18'!B41</f>
        <v>Adózási ismeretek</v>
      </c>
      <c r="E24" s="153">
        <f>IF(COUNT('3FNPSZ18'!I41)=1,1,IF(COUNT('3FNPSZ18'!N41)=1,2,IF(COUNT('3FNPSZ18'!S41)=1,3,4)))</f>
        <v>1</v>
      </c>
      <c r="F24" s="153">
        <f>'3FNPSZ18'!E41+'3FNPSZ18'!I41+'3FNPSZ18'!M41+'3FNPSZ18'!Q41</f>
        <v>1</v>
      </c>
      <c r="G24" s="153">
        <f>'3FNPSZ18'!F41+'3FNPSZ18'!J41+'3FNPSZ18'!N41+'3FNPSZ18'!R41</f>
        <v>2</v>
      </c>
      <c r="H24" s="153">
        <f>'3FNPSZ18'!H41+'3FNPSZ18'!L41+'3FNPSZ18'!P41+'3FNPSZ18'!T41</f>
        <v>5</v>
      </c>
      <c r="I24" s="153" t="str">
        <f>'3FNPSZ18'!V41</f>
        <v>Koroseczné Pavlin Rita</v>
      </c>
      <c r="J24" s="153" t="str">
        <f>'3FNPSZ18'!U41</f>
        <v>Pénzügy és Számvitel Intézet</v>
      </c>
    </row>
    <row r="25" spans="1:10" x14ac:dyDescent="0.2">
      <c r="A25" s="158" t="s">
        <v>159</v>
      </c>
      <c r="B25" s="153" t="str">
        <f>'3FNPSZ18'!A42</f>
        <v>3FPKT1TP00017</v>
      </c>
      <c r="C25" s="153" t="str">
        <f>'3FNPSZ18'!A42</f>
        <v>3FPKT1TP00017</v>
      </c>
      <c r="D25" s="153" t="str">
        <f>'3FNPSZ18'!B42</f>
        <v>Költségvetési pénzügyek</v>
      </c>
      <c r="E25" s="153">
        <f>IF(COUNT('3FNPSZ18'!I42)=1,1,IF(COUNT('3FNPSZ18'!N42)=1,2,IF(COUNT('3FNPSZ18'!S42)=1,3,4)))</f>
        <v>1</v>
      </c>
      <c r="F25" s="153">
        <f>'3FNPSZ18'!E42+'3FNPSZ18'!I42+'3FNPSZ18'!M42+'3FNPSZ18'!Q42</f>
        <v>2</v>
      </c>
      <c r="G25" s="153">
        <f>'3FNPSZ18'!F42+'3FNPSZ18'!J42+'3FNPSZ18'!N42+'3FNPSZ18'!R42</f>
        <v>2</v>
      </c>
      <c r="H25" s="153">
        <f>'3FNPSZ18'!H42+'3FNPSZ18'!L42+'3FNPSZ18'!P42+'3FNPSZ18'!T42</f>
        <v>6</v>
      </c>
      <c r="I25" s="153" t="str">
        <f>'3FNPSZ18'!V42</f>
        <v>Koroseczné Pavlin Rita</v>
      </c>
      <c r="J25" s="153" t="str">
        <f>'3FNPSZ18'!U42</f>
        <v>Pénzügy és Számvitel Intézet</v>
      </c>
    </row>
    <row r="26" spans="1:10" x14ac:dyDescent="0.2">
      <c r="A26" s="158" t="s">
        <v>159</v>
      </c>
      <c r="B26" s="153" t="str">
        <f>'3FNPSZ18'!A43</f>
        <v>3FSZJ1KSZ00017</v>
      </c>
      <c r="C26" s="153" t="str">
        <f>'3FNPSZ18'!A43</f>
        <v>3FSZJ1KSZ00017</v>
      </c>
      <c r="D26" s="153" t="str">
        <f>'3FNPSZ18'!B43</f>
        <v>Költségvetési szervek számvitele</v>
      </c>
      <c r="E26" s="153">
        <f>IF(COUNT('3FNPSZ18'!I43)=1,1,IF(COUNT('3FNPSZ18'!N43)=1,2,IF(COUNT('3FNPSZ18'!S43)=1,3,4)))</f>
        <v>2</v>
      </c>
      <c r="F26" s="153">
        <f>'3FNPSZ18'!E43+'3FNPSZ18'!I43+'3FNPSZ18'!M43+'3FNPSZ18'!Q43</f>
        <v>2</v>
      </c>
      <c r="G26" s="153">
        <f>'3FNPSZ18'!F43+'3FNPSZ18'!J43+'3FNPSZ18'!N43+'3FNPSZ18'!R43</f>
        <v>2</v>
      </c>
      <c r="H26" s="153">
        <f>'3FNPSZ18'!H43+'3FNPSZ18'!L43+'3FNPSZ18'!P43+'3FNPSZ18'!T43</f>
        <v>6</v>
      </c>
      <c r="I26" s="153" t="str">
        <f>'3FNPSZ18'!V43</f>
        <v>Szarvas-Fekete Tibor</v>
      </c>
      <c r="J26" s="153" t="str">
        <f>'3FNPSZ18'!U43</f>
        <v>Pénzügy és Számvitel Intézet</v>
      </c>
    </row>
    <row r="27" spans="1:10" x14ac:dyDescent="0.2">
      <c r="A27" s="158" t="s">
        <v>159</v>
      </c>
      <c r="B27" s="153" t="str">
        <f>'3FNPSZ18'!A44</f>
        <v>3FPKT1KGA00017</v>
      </c>
      <c r="C27" s="153" t="str">
        <f>'3FNPSZ18'!A44</f>
        <v>3FPKT1KGA00017</v>
      </c>
      <c r="D27" s="153" t="str">
        <f>'3FNPSZ18'!B44</f>
        <v>Költségvetési gazdálkodás</v>
      </c>
      <c r="E27" s="153">
        <f>IF(COUNT('3FNPSZ18'!I44)=1,1,IF(COUNT('3FNPSZ18'!N44)=1,2,IF(COUNT('3FNPSZ18'!S44)=1,3,4)))</f>
        <v>2</v>
      </c>
      <c r="F27" s="153">
        <f>'3FNPSZ18'!E44+'3FNPSZ18'!I44+'3FNPSZ18'!M44+'3FNPSZ18'!Q44</f>
        <v>2</v>
      </c>
      <c r="G27" s="153">
        <f>'3FNPSZ18'!F44+'3FNPSZ18'!J44+'3FNPSZ18'!N44+'3FNPSZ18'!R44</f>
        <v>2</v>
      </c>
      <c r="H27" s="153">
        <f>'3FNPSZ18'!H44+'3FNPSZ18'!L44+'3FNPSZ18'!P44+'3FNPSZ18'!T44</f>
        <v>5</v>
      </c>
      <c r="I27" s="153" t="str">
        <f>'3FNPSZ18'!V44</f>
        <v>Szarvas-Fekete Tibor</v>
      </c>
      <c r="J27" s="153" t="str">
        <f>'3FNPSZ18'!U44</f>
        <v>Pénzügy és Számvitel Intézet</v>
      </c>
    </row>
    <row r="28" spans="1:10" x14ac:dyDescent="0.2">
      <c r="A28" s="158" t="s">
        <v>159</v>
      </c>
      <c r="B28" s="153">
        <f>'3FNPSZ18'!A45</f>
        <v>0</v>
      </c>
      <c r="C28" s="153">
        <f>'3FNPSZ18'!A45</f>
        <v>0</v>
      </c>
      <c r="D28" s="153" t="str">
        <f>'3FNPSZ18'!B45</f>
        <v>Összesen</v>
      </c>
      <c r="E28" s="153">
        <f>IF(COUNT('3FNPSZ18'!I45)=1,1,IF(COUNT('3FNPSZ18'!N45)=1,2,IF(COUNT('3FNPSZ18'!S45)=1,3,4)))</f>
        <v>1</v>
      </c>
      <c r="F28" s="153">
        <f>'3FNPSZ18'!E45+'3FNPSZ18'!I45+'3FNPSZ18'!M45+'3FNPSZ18'!Q45</f>
        <v>17</v>
      </c>
      <c r="G28" s="153">
        <f>'3FNPSZ18'!F45+'3FNPSZ18'!J45+'3FNPSZ18'!N45+'3FNPSZ18'!R45</f>
        <v>23</v>
      </c>
      <c r="H28" s="153">
        <f>'3FNPSZ18'!H45+'3FNPSZ18'!L45+'3FNPSZ18'!P45+'3FNPSZ18'!T45</f>
        <v>57</v>
      </c>
      <c r="I28" s="153">
        <f>'3FNPSZ18'!V45</f>
        <v>0</v>
      </c>
      <c r="J28" s="153">
        <f>'3FNPSZ18'!U45</f>
        <v>0</v>
      </c>
    </row>
    <row r="29" spans="1:10" x14ac:dyDescent="0.2">
      <c r="A29" s="158" t="s">
        <v>159</v>
      </c>
      <c r="B29" s="153" t="str">
        <f>'3FNPSZ18'!A46</f>
        <v>C2 Pénzintézeti szakirány</v>
      </c>
      <c r="C29" s="153" t="str">
        <f>'3FNPSZ18'!A46</f>
        <v>C2 Pénzintézeti szakirány</v>
      </c>
      <c r="D29" s="153">
        <f>'3FNPSZ18'!B46</f>
        <v>0</v>
      </c>
      <c r="E29" s="153">
        <f>IF(COUNT('3FNPSZ18'!I46)=1,1,IF(COUNT('3FNPSZ18'!N46)=1,2,IF(COUNT('3FNPSZ18'!S46)=1,3,4)))</f>
        <v>4</v>
      </c>
      <c r="F29" s="153">
        <f>'3FNPSZ18'!E46+'3FNPSZ18'!I46+'3FNPSZ18'!M46+'3FNPSZ18'!Q46</f>
        <v>0</v>
      </c>
      <c r="G29" s="153">
        <f>'3FNPSZ18'!F46+'3FNPSZ18'!J46+'3FNPSZ18'!N46+'3FNPSZ18'!R46</f>
        <v>0</v>
      </c>
      <c r="H29" s="153">
        <f>'3FNPSZ18'!H46+'3FNPSZ18'!L46+'3FNPSZ18'!P46+'3FNPSZ18'!T46</f>
        <v>0</v>
      </c>
      <c r="I29" s="153">
        <f>'3FNPSZ18'!V46</f>
        <v>0</v>
      </c>
      <c r="J29" s="153">
        <f>'3FNPSZ18'!U46</f>
        <v>0</v>
      </c>
    </row>
    <row r="30" spans="1:10" x14ac:dyDescent="0.2">
      <c r="A30" s="158" t="s">
        <v>159</v>
      </c>
      <c r="B30" s="153" t="str">
        <f>'3FNPSZ18'!A47</f>
        <v>3FPKT1PSZ00017</v>
      </c>
      <c r="C30" s="153" t="str">
        <f>'3FNPSZ18'!A47</f>
        <v>3FPKT1PSZ00017</v>
      </c>
      <c r="D30" s="153" t="str">
        <f>'3FNPSZ18'!B47</f>
        <v>Pénzügyi számítások</v>
      </c>
      <c r="E30" s="153">
        <f>IF(COUNT('3FNPSZ18'!I47)=1,1,IF(COUNT('3FNPSZ18'!N47)=1,2,IF(COUNT('3FNPSZ18'!S47)=1,3,4)))</f>
        <v>4</v>
      </c>
      <c r="F30" s="153">
        <f>'3FNPSZ18'!E47+'3FNPSZ18'!I47+'3FNPSZ18'!M47+'3FNPSZ18'!Q47</f>
        <v>0</v>
      </c>
      <c r="G30" s="153">
        <f>'3FNPSZ18'!F47+'3FNPSZ18'!J47+'3FNPSZ18'!N47+'3FNPSZ18'!R47</f>
        <v>4</v>
      </c>
      <c r="H30" s="153">
        <f>'3FNPSZ18'!H47+'3FNPSZ18'!L47+'3FNPSZ18'!P47+'3FNPSZ18'!T47</f>
        <v>6</v>
      </c>
      <c r="I30" s="153" t="str">
        <f>'3FNPSZ18'!V47</f>
        <v>Gál Veronika</v>
      </c>
      <c r="J30" s="153" t="str">
        <f>'3FNPSZ18'!U47</f>
        <v>Pénzügy és Számvitel Intézet</v>
      </c>
    </row>
    <row r="31" spans="1:10" x14ac:dyDescent="0.2">
      <c r="A31" s="158" t="s">
        <v>159</v>
      </c>
      <c r="B31" s="153" t="str">
        <f>'3FNPSZ18'!A48</f>
        <v>3FMIT1KAL00017</v>
      </c>
      <c r="C31" s="153" t="str">
        <f>'3FNPSZ18'!A48</f>
        <v>3FMIT1KAL00017</v>
      </c>
      <c r="D31" s="153" t="str">
        <f>'3FNPSZ18'!B48</f>
        <v>Kalkulus</v>
      </c>
      <c r="E31" s="153">
        <f>IF(COUNT('3FNPSZ18'!I48)=1,1,IF(COUNT('3FNPSZ18'!N48)=1,2,IF(COUNT('3FNPSZ18'!S48)=1,3,4)))</f>
        <v>4</v>
      </c>
      <c r="F31" s="153">
        <f>'3FNPSZ18'!E48+'3FNPSZ18'!I48+'3FNPSZ18'!M48+'3FNPSZ18'!Q48</f>
        <v>2</v>
      </c>
      <c r="G31" s="153">
        <f>'3FNPSZ18'!F48+'3FNPSZ18'!J48+'3FNPSZ18'!N48+'3FNPSZ18'!R48</f>
        <v>2</v>
      </c>
      <c r="H31" s="153">
        <f>'3FNPSZ18'!H48+'3FNPSZ18'!L48+'3FNPSZ18'!P48+'3FNPSZ18'!T48</f>
        <v>6</v>
      </c>
      <c r="I31" s="153" t="str">
        <f>'3FNPSZ18'!V48</f>
        <v>Stettner Eleonóra</v>
      </c>
      <c r="J31" s="153" t="str">
        <f>'3FNPSZ18'!U48</f>
        <v>Módszertani Intézet</v>
      </c>
    </row>
    <row r="32" spans="1:10" x14ac:dyDescent="0.2">
      <c r="A32" s="158" t="s">
        <v>159</v>
      </c>
      <c r="B32" s="153" t="str">
        <f>'3FNPSZ18'!A49</f>
        <v>3FPKT1PUT00017</v>
      </c>
      <c r="C32" s="153" t="str">
        <f>'3FNPSZ18'!A49</f>
        <v>3FPKT1PUT00017</v>
      </c>
      <c r="D32" s="153" t="str">
        <f>'3FNPSZ18'!B49</f>
        <v>Pénzügytan</v>
      </c>
      <c r="E32" s="153">
        <f>IF(COUNT('3FNPSZ18'!I49)=1,1,IF(COUNT('3FNPSZ18'!N49)=1,2,IF(COUNT('3FNPSZ18'!S49)=1,3,4)))</f>
        <v>4</v>
      </c>
      <c r="F32" s="153">
        <f>'3FNPSZ18'!E49+'3FNPSZ18'!I49+'3FNPSZ18'!M49+'3FNPSZ18'!Q49</f>
        <v>2</v>
      </c>
      <c r="G32" s="153">
        <f>'3FNPSZ18'!F49+'3FNPSZ18'!J49+'3FNPSZ18'!N49+'3FNPSZ18'!R49</f>
        <v>1</v>
      </c>
      <c r="H32" s="153">
        <f>'3FNPSZ18'!H49+'3FNPSZ18'!L49+'3FNPSZ18'!P49+'3FNPSZ18'!T49</f>
        <v>5</v>
      </c>
      <c r="I32" s="153" t="str">
        <f>'3FNPSZ18'!V49</f>
        <v>Parádi-Dolgos Anett</v>
      </c>
      <c r="J32" s="153" t="str">
        <f>'3FNPSZ18'!U49</f>
        <v>Pénzügy és Számvitel Intézet</v>
      </c>
    </row>
    <row r="33" spans="1:10" x14ac:dyDescent="0.2">
      <c r="A33" s="158" t="s">
        <v>159</v>
      </c>
      <c r="B33" s="153" t="str">
        <f>'3FNPSZ18'!A50</f>
        <v>3FSJT1SZA00017</v>
      </c>
      <c r="C33" s="153" t="str">
        <f>'3FNPSZ18'!A50</f>
        <v>3FSJT1SZA00017</v>
      </c>
      <c r="D33" s="153" t="str">
        <f>'3FNPSZ18'!B50</f>
        <v>Számvitel alapjai</v>
      </c>
      <c r="E33" s="153">
        <f>IF(COUNT('3FNPSZ18'!I50)=1,1,IF(COUNT('3FNPSZ18'!N50)=1,2,IF(COUNT('3FNPSZ18'!S50)=1,3,4)))</f>
        <v>4</v>
      </c>
      <c r="F33" s="153">
        <f>'3FNPSZ18'!E50+'3FNPSZ18'!I50+'3FNPSZ18'!M50+'3FNPSZ18'!Q50</f>
        <v>2</v>
      </c>
      <c r="G33" s="153">
        <f>'3FNPSZ18'!F50+'3FNPSZ18'!J50+'3FNPSZ18'!N50+'3FNPSZ18'!R50</f>
        <v>2</v>
      </c>
      <c r="H33" s="153">
        <f>'3FNPSZ18'!H50+'3FNPSZ18'!L50+'3FNPSZ18'!P50+'3FNPSZ18'!T50</f>
        <v>6</v>
      </c>
      <c r="I33" s="153" t="str">
        <f>'3FNPSZ18'!V50</f>
        <v>Wickert Irén</v>
      </c>
      <c r="J33" s="153" t="str">
        <f>'3FNPSZ18'!U50</f>
        <v>Pénzügy és Számvitel Intézet</v>
      </c>
    </row>
    <row r="34" spans="1:10" x14ac:dyDescent="0.2">
      <c r="A34" s="158" t="s">
        <v>159</v>
      </c>
      <c r="B34" s="153" t="str">
        <f>'3FNPSZ18'!A51</f>
        <v>3FSZJ1PSZ00018</v>
      </c>
      <c r="C34" s="153" t="str">
        <f>'3FNPSZ18'!A51</f>
        <v>3FSZJ1PSZ00018</v>
      </c>
      <c r="D34" s="153" t="str">
        <f>'3FNPSZ18'!B51</f>
        <v>Pénzügyi számvitel</v>
      </c>
      <c r="E34" s="153">
        <f>IF(COUNT('3FNPSZ18'!I51)=1,1,IF(COUNT('3FNPSZ18'!N51)=1,2,IF(COUNT('3FNPSZ18'!S51)=1,3,4)))</f>
        <v>1</v>
      </c>
      <c r="F34" s="153">
        <f>'3FNPSZ18'!E51+'3FNPSZ18'!I51+'3FNPSZ18'!M51+'3FNPSZ18'!Q51</f>
        <v>2</v>
      </c>
      <c r="G34" s="153">
        <f>'3FNPSZ18'!F51+'3FNPSZ18'!J51+'3FNPSZ18'!N51+'3FNPSZ18'!R51</f>
        <v>4</v>
      </c>
      <c r="H34" s="153">
        <f>'3FNPSZ18'!H51+'3FNPSZ18'!L51+'3FNPSZ18'!P51+'3FNPSZ18'!T51</f>
        <v>6</v>
      </c>
      <c r="I34" s="153" t="str">
        <f>'3FNPSZ18'!V51</f>
        <v>Wickert Irén</v>
      </c>
      <c r="J34" s="153" t="str">
        <f>'3FNPSZ18'!U51</f>
        <v>Pénzügy és Számvitel Intézet</v>
      </c>
    </row>
    <row r="35" spans="1:10" x14ac:dyDescent="0.2">
      <c r="A35" s="158" t="s">
        <v>159</v>
      </c>
      <c r="B35" s="153" t="str">
        <f>'3FNPSZ18'!A52</f>
        <v>3FPKT1GAJ00017</v>
      </c>
      <c r="C35" s="153" t="str">
        <f>'3FNPSZ18'!A52</f>
        <v>3FPKT1GAJ00017</v>
      </c>
      <c r="D35" s="153" t="str">
        <f>'3FNPSZ18'!B52</f>
        <v>Gazdasági jog</v>
      </c>
      <c r="E35" s="153">
        <f>IF(COUNT('3FNPSZ18'!I52)=1,1,IF(COUNT('3FNPSZ18'!N52)=1,2,IF(COUNT('3FNPSZ18'!S52)=1,3,4)))</f>
        <v>2</v>
      </c>
      <c r="F35" s="153">
        <f>'3FNPSZ18'!E52+'3FNPSZ18'!I52+'3FNPSZ18'!M52+'3FNPSZ18'!Q52</f>
        <v>2</v>
      </c>
      <c r="G35" s="153">
        <f>'3FNPSZ18'!F52+'3FNPSZ18'!J52+'3FNPSZ18'!N52+'3FNPSZ18'!R52</f>
        <v>2</v>
      </c>
      <c r="H35" s="153">
        <f>'3FNPSZ18'!H52+'3FNPSZ18'!L52+'3FNPSZ18'!P52+'3FNPSZ18'!T52</f>
        <v>6</v>
      </c>
      <c r="I35" s="153" t="str">
        <f>'3FNPSZ18'!V52</f>
        <v>Moizs Attila</v>
      </c>
      <c r="J35" s="153" t="str">
        <f>'3FNPSZ18'!U52</f>
        <v>Pénzügy és Számvitel Intézet</v>
      </c>
    </row>
    <row r="36" spans="1:10" x14ac:dyDescent="0.2">
      <c r="A36" s="158" t="s">
        <v>159</v>
      </c>
      <c r="B36" s="153" t="str">
        <f>'3FNPSZ18'!A53</f>
        <v>3FPKT1ADI00017</v>
      </c>
      <c r="C36" s="153" t="str">
        <f>'3FNPSZ18'!A53</f>
        <v>3FPKT1ADI00017</v>
      </c>
      <c r="D36" s="153" t="str">
        <f>'3FNPSZ18'!B53</f>
        <v>Adózási ismeretek</v>
      </c>
      <c r="E36" s="153">
        <f>IF(COUNT('3FNPSZ18'!I53)=1,1,IF(COUNT('3FNPSZ18'!N53)=1,2,IF(COUNT('3FNPSZ18'!S53)=1,3,4)))</f>
        <v>1</v>
      </c>
      <c r="F36" s="153">
        <f>'3FNPSZ18'!E53+'3FNPSZ18'!I53+'3FNPSZ18'!M53+'3FNPSZ18'!Q53</f>
        <v>1</v>
      </c>
      <c r="G36" s="153">
        <f>'3FNPSZ18'!F53+'3FNPSZ18'!J53+'3FNPSZ18'!N53+'3FNPSZ18'!R53</f>
        <v>2</v>
      </c>
      <c r="H36" s="153">
        <f>'3FNPSZ18'!H53+'3FNPSZ18'!L53+'3FNPSZ18'!P53+'3FNPSZ18'!T53</f>
        <v>5</v>
      </c>
      <c r="I36" s="153" t="str">
        <f>'3FNPSZ18'!V53</f>
        <v>Koroseczné Pavlin Rita</v>
      </c>
      <c r="J36" s="153" t="str">
        <f>'3FNPSZ18'!U53</f>
        <v>Pénzügy és Számvitel Intézet</v>
      </c>
    </row>
    <row r="37" spans="1:10" x14ac:dyDescent="0.2">
      <c r="A37" s="158" t="s">
        <v>159</v>
      </c>
      <c r="B37" s="153" t="str">
        <f>'3FNPSZ18'!A54</f>
        <v>3FPKT1BEF00017</v>
      </c>
      <c r="C37" s="153" t="str">
        <f>'3FNPSZ18'!A54</f>
        <v>3FPKT1BEF00017</v>
      </c>
      <c r="D37" s="153" t="str">
        <f>'3FNPSZ18'!B54</f>
        <v>Befektetések</v>
      </c>
      <c r="E37" s="153">
        <f>IF(COUNT('3FNPSZ18'!I54)=1,1,IF(COUNT('3FNPSZ18'!N54)=1,2,IF(COUNT('3FNPSZ18'!S54)=1,3,4)))</f>
        <v>2</v>
      </c>
      <c r="F37" s="153">
        <f>'3FNPSZ18'!E54+'3FNPSZ18'!I54+'3FNPSZ18'!M54+'3FNPSZ18'!Q54</f>
        <v>2</v>
      </c>
      <c r="G37" s="153">
        <f>'3FNPSZ18'!F54+'3FNPSZ18'!J54+'3FNPSZ18'!N54+'3FNPSZ18'!R54</f>
        <v>2</v>
      </c>
      <c r="H37" s="153">
        <f>'3FNPSZ18'!H54+'3FNPSZ18'!L54+'3FNPSZ18'!P54+'3FNPSZ18'!T54</f>
        <v>6</v>
      </c>
      <c r="I37" s="153" t="str">
        <f>'3FNPSZ18'!V54</f>
        <v>Bareith Tibor</v>
      </c>
      <c r="J37" s="153" t="str">
        <f>'3FNPSZ18'!U54</f>
        <v>Pénzügy és Számvitel Intézet</v>
      </c>
    </row>
    <row r="38" spans="1:10" x14ac:dyDescent="0.2">
      <c r="A38" s="158" t="s">
        <v>159</v>
      </c>
      <c r="B38" s="153" t="str">
        <f>'3FNPSZ18'!A55</f>
        <v>3FPKT1BAI00018</v>
      </c>
      <c r="C38" s="153" t="str">
        <f>'3FNPSZ18'!A55</f>
        <v>3FPKT1BAI00018</v>
      </c>
      <c r="D38" s="153" t="str">
        <f>'3FNPSZ18'!B55</f>
        <v>Bankismeret</v>
      </c>
      <c r="E38" s="153">
        <f>IF(COUNT('3FNPSZ18'!I55)=1,1,IF(COUNT('3FNPSZ18'!N55)=1,2,IF(COUNT('3FNPSZ18'!S55)=1,3,4)))</f>
        <v>2</v>
      </c>
      <c r="F38" s="153">
        <f>'3FNPSZ18'!E55+'3FNPSZ18'!I55+'3FNPSZ18'!M55+'3FNPSZ18'!Q55</f>
        <v>2</v>
      </c>
      <c r="G38" s="153">
        <f>'3FNPSZ18'!F55+'3FNPSZ18'!J55+'3FNPSZ18'!N55+'3FNPSZ18'!R55</f>
        <v>2</v>
      </c>
      <c r="H38" s="153">
        <f>'3FNPSZ18'!H55+'3FNPSZ18'!L55+'3FNPSZ18'!P55+'3FNPSZ18'!T55</f>
        <v>5</v>
      </c>
      <c r="I38" s="153" t="str">
        <f>'3FNPSZ18'!V55</f>
        <v>Sipiczki Zoltán</v>
      </c>
      <c r="J38" s="153" t="str">
        <f>'3FNPSZ18'!U55</f>
        <v>Pénzügy és Számvitel Intézet</v>
      </c>
    </row>
    <row r="39" spans="1:10" x14ac:dyDescent="0.2">
      <c r="A39" s="158" t="s">
        <v>159</v>
      </c>
      <c r="B39" s="153" t="str">
        <f>'3FNPSZ18'!A56</f>
        <v>3FPKT1VPU00017</v>
      </c>
      <c r="C39" s="153" t="str">
        <f>'3FNPSZ18'!A56</f>
        <v>3FPKT1VPU00017</v>
      </c>
      <c r="D39" s="153" t="str">
        <f>'3FNPSZ18'!B56</f>
        <v>Vállalati pénzügyek</v>
      </c>
      <c r="E39" s="153">
        <f>IF(COUNT('3FNPSZ18'!I56)=1,1,IF(COUNT('3FNPSZ18'!N56)=1,2,IF(COUNT('3FNPSZ18'!S56)=1,3,4)))</f>
        <v>1</v>
      </c>
      <c r="F39" s="153">
        <f>'3FNPSZ18'!E56+'3FNPSZ18'!I56+'3FNPSZ18'!M56+'3FNPSZ18'!Q56</f>
        <v>0</v>
      </c>
      <c r="G39" s="153">
        <f>'3FNPSZ18'!F56+'3FNPSZ18'!J56+'3FNPSZ18'!N56+'3FNPSZ18'!R56</f>
        <v>4</v>
      </c>
      <c r="H39" s="153">
        <f>'3FNPSZ18'!H56+'3FNPSZ18'!L56+'3FNPSZ18'!P56+'3FNPSZ18'!T56</f>
        <v>6</v>
      </c>
      <c r="I39" s="153" t="str">
        <f>'3FNPSZ18'!V56</f>
        <v>Gál Veronika Alexandra</v>
      </c>
      <c r="J39" s="153" t="str">
        <f>'3FNPSZ18'!U56</f>
        <v>Pénzügy és Számvitel Intézet</v>
      </c>
    </row>
    <row r="40" spans="1:10" x14ac:dyDescent="0.2">
      <c r="A40" s="158" t="s">
        <v>159</v>
      </c>
      <c r="B40" s="153">
        <f>'3FNPSZ18'!A57</f>
        <v>0</v>
      </c>
      <c r="C40" s="153">
        <f>'3FNPSZ18'!A57</f>
        <v>0</v>
      </c>
      <c r="D40" s="153" t="str">
        <f>'3FNPSZ18'!B57</f>
        <v>Összesen</v>
      </c>
      <c r="E40" s="153">
        <f>IF(COUNT('3FNPSZ18'!I57)=1,1,IF(COUNT('3FNPSZ18'!N57)=1,2,IF(COUNT('3FNPSZ18'!S57)=1,3,4)))</f>
        <v>1</v>
      </c>
      <c r="F40" s="153">
        <f>'3FNPSZ18'!E57+'3FNPSZ18'!I57+'3FNPSZ18'!M57+'3FNPSZ18'!Q57</f>
        <v>15</v>
      </c>
      <c r="G40" s="153">
        <f>'3FNPSZ18'!F57+'3FNPSZ18'!J57+'3FNPSZ18'!N57+'3FNPSZ18'!R57</f>
        <v>25</v>
      </c>
      <c r="H40" s="153">
        <f>'3FNPSZ18'!H57+'3FNPSZ18'!L57+'3FNPSZ18'!P57+'3FNPSZ18'!T57</f>
        <v>57</v>
      </c>
      <c r="I40" s="153">
        <f>'3FNPSZ18'!V57</f>
        <v>0</v>
      </c>
      <c r="J40" s="153">
        <f>'3FNPSZ18'!U57</f>
        <v>0</v>
      </c>
    </row>
    <row r="41" spans="1:10" x14ac:dyDescent="0.2">
      <c r="A41" s="158" t="s">
        <v>159</v>
      </c>
      <c r="B41" s="153" t="str">
        <f>'3FNPSZ18'!A58</f>
        <v>C3 Vállalkozási szakirány</v>
      </c>
      <c r="C41" s="153" t="str">
        <f>'3FNPSZ18'!A58</f>
        <v>C3 Vállalkozási szakirány</v>
      </c>
      <c r="D41" s="153">
        <f>'3FNPSZ18'!B58</f>
        <v>0</v>
      </c>
      <c r="E41" s="153">
        <f>IF(COUNT('3FNPSZ18'!I58)=1,1,IF(COUNT('3FNPSZ18'!N58)=1,2,IF(COUNT('3FNPSZ18'!S58)=1,3,4)))</f>
        <v>4</v>
      </c>
      <c r="F41" s="153">
        <f>'3FNPSZ18'!E58+'3FNPSZ18'!I58+'3FNPSZ18'!M58+'3FNPSZ18'!Q58</f>
        <v>0</v>
      </c>
      <c r="G41" s="153">
        <f>'3FNPSZ18'!F58+'3FNPSZ18'!J58+'3FNPSZ18'!N58+'3FNPSZ18'!R58</f>
        <v>0</v>
      </c>
      <c r="H41" s="153">
        <f>'3FNPSZ18'!H58+'3FNPSZ18'!L58+'3FNPSZ18'!P58+'3FNPSZ18'!T58</f>
        <v>0</v>
      </c>
      <c r="I41" s="153">
        <f>'3FNPSZ18'!V58</f>
        <v>0</v>
      </c>
      <c r="J41" s="153">
        <f>'3FNPSZ18'!U58</f>
        <v>0</v>
      </c>
    </row>
    <row r="42" spans="1:10" x14ac:dyDescent="0.2">
      <c r="A42" s="158" t="s">
        <v>159</v>
      </c>
      <c r="B42" s="153" t="str">
        <f>'3FNPSZ18'!A59</f>
        <v>3FPKT1PSZ00017</v>
      </c>
      <c r="C42" s="153" t="str">
        <f>'3FNPSZ18'!A59</f>
        <v>3FPKT1PSZ00017</v>
      </c>
      <c r="D42" s="153" t="str">
        <f>'3FNPSZ18'!B59</f>
        <v>Pénzügyi számítások</v>
      </c>
      <c r="E42" s="153">
        <f>IF(COUNT('3FNPSZ18'!I59)=1,1,IF(COUNT('3FNPSZ18'!N59)=1,2,IF(COUNT('3FNPSZ18'!S59)=1,3,4)))</f>
        <v>4</v>
      </c>
      <c r="F42" s="153">
        <f>'3FNPSZ18'!E59+'3FNPSZ18'!I59+'3FNPSZ18'!M59+'3FNPSZ18'!Q59</f>
        <v>0</v>
      </c>
      <c r="G42" s="153">
        <f>'3FNPSZ18'!F59+'3FNPSZ18'!J59+'3FNPSZ18'!N59+'3FNPSZ18'!R59</f>
        <v>4</v>
      </c>
      <c r="H42" s="153">
        <f>'3FNPSZ18'!H59+'3FNPSZ18'!L59+'3FNPSZ18'!P59+'3FNPSZ18'!T59</f>
        <v>6</v>
      </c>
      <c r="I42" s="153" t="str">
        <f>'3FNPSZ18'!V59</f>
        <v>Gál Veronika</v>
      </c>
      <c r="J42" s="153" t="str">
        <f>'3FNPSZ18'!U59</f>
        <v>Pénzügy és Számvitel Intézet</v>
      </c>
    </row>
    <row r="43" spans="1:10" x14ac:dyDescent="0.2">
      <c r="A43" s="158" t="s">
        <v>159</v>
      </c>
      <c r="B43" s="153" t="str">
        <f>'3FNPSZ18'!A60</f>
        <v>3FMIT1KAL00017</v>
      </c>
      <c r="C43" s="153" t="str">
        <f>'3FNPSZ18'!A60</f>
        <v>3FMIT1KAL00017</v>
      </c>
      <c r="D43" s="153" t="str">
        <f>'3FNPSZ18'!B60</f>
        <v>Kalkulus</v>
      </c>
      <c r="E43" s="153">
        <f>IF(COUNT('3FNPSZ18'!I60)=1,1,IF(COUNT('3FNPSZ18'!N60)=1,2,IF(COUNT('3FNPSZ18'!S60)=1,3,4)))</f>
        <v>4</v>
      </c>
      <c r="F43" s="153">
        <f>'3FNPSZ18'!E60+'3FNPSZ18'!I60+'3FNPSZ18'!M60+'3FNPSZ18'!Q60</f>
        <v>2</v>
      </c>
      <c r="G43" s="153">
        <f>'3FNPSZ18'!F60+'3FNPSZ18'!J60+'3FNPSZ18'!N60+'3FNPSZ18'!R60</f>
        <v>2</v>
      </c>
      <c r="H43" s="153">
        <f>'3FNPSZ18'!H60+'3FNPSZ18'!L60+'3FNPSZ18'!P60+'3FNPSZ18'!T60</f>
        <v>6</v>
      </c>
      <c r="I43" s="153" t="str">
        <f>'3FNPSZ18'!V60</f>
        <v>Stettner Eleonóra</v>
      </c>
      <c r="J43" s="153" t="str">
        <f>'3FNPSZ18'!U60</f>
        <v>Módszertani Intézet</v>
      </c>
    </row>
    <row r="44" spans="1:10" x14ac:dyDescent="0.2">
      <c r="A44" s="158" t="s">
        <v>159</v>
      </c>
      <c r="B44" s="153" t="str">
        <f>'3FNPSZ18'!A61</f>
        <v>3FPKT1PUT00017</v>
      </c>
      <c r="C44" s="153" t="str">
        <f>'3FNPSZ18'!A61</f>
        <v>3FPKT1PUT00017</v>
      </c>
      <c r="D44" s="153" t="str">
        <f>'3FNPSZ18'!B61</f>
        <v>Pénzügytan</v>
      </c>
      <c r="E44" s="153">
        <f>IF(COUNT('3FNPSZ18'!I61)=1,1,IF(COUNT('3FNPSZ18'!N61)=1,2,IF(COUNT('3FNPSZ18'!S61)=1,3,4)))</f>
        <v>4</v>
      </c>
      <c r="F44" s="153">
        <f>'3FNPSZ18'!E61+'3FNPSZ18'!I61+'3FNPSZ18'!M61+'3FNPSZ18'!Q61</f>
        <v>2</v>
      </c>
      <c r="G44" s="153">
        <f>'3FNPSZ18'!F61+'3FNPSZ18'!J61+'3FNPSZ18'!N61+'3FNPSZ18'!R61</f>
        <v>1</v>
      </c>
      <c r="H44" s="153">
        <f>'3FNPSZ18'!H61+'3FNPSZ18'!L61+'3FNPSZ18'!P61+'3FNPSZ18'!T61</f>
        <v>5</v>
      </c>
      <c r="I44" s="153" t="str">
        <f>'3FNPSZ18'!V61</f>
        <v>Parádi-Dolgos Anett</v>
      </c>
      <c r="J44" s="153" t="str">
        <f>'3FNPSZ18'!U61</f>
        <v>Pénzügy és Számvitel Intézet</v>
      </c>
    </row>
    <row r="45" spans="1:10" x14ac:dyDescent="0.2">
      <c r="A45" s="158" t="s">
        <v>159</v>
      </c>
      <c r="B45" s="153" t="str">
        <f>'3FNPSZ18'!A62</f>
        <v>3FSJT1SZA00017</v>
      </c>
      <c r="C45" s="153" t="str">
        <f>'3FNPSZ18'!A62</f>
        <v>3FSJT1SZA00017</v>
      </c>
      <c r="D45" s="153" t="str">
        <f>'3FNPSZ18'!B62</f>
        <v>Számvitel alapjai</v>
      </c>
      <c r="E45" s="153">
        <f>IF(COUNT('3FNPSZ18'!I62)=1,1,IF(COUNT('3FNPSZ18'!N62)=1,2,IF(COUNT('3FNPSZ18'!S62)=1,3,4)))</f>
        <v>4</v>
      </c>
      <c r="F45" s="153">
        <f>'3FNPSZ18'!E62+'3FNPSZ18'!I62+'3FNPSZ18'!M62+'3FNPSZ18'!Q62</f>
        <v>2</v>
      </c>
      <c r="G45" s="153">
        <f>'3FNPSZ18'!F62+'3FNPSZ18'!J62+'3FNPSZ18'!N62+'3FNPSZ18'!R62</f>
        <v>2</v>
      </c>
      <c r="H45" s="153">
        <f>'3FNPSZ18'!H62+'3FNPSZ18'!L62+'3FNPSZ18'!P62+'3FNPSZ18'!T62</f>
        <v>6</v>
      </c>
      <c r="I45" s="153" t="str">
        <f>'3FNPSZ18'!V62</f>
        <v>Wickert Irén</v>
      </c>
      <c r="J45" s="153" t="str">
        <f>'3FNPSZ18'!U62</f>
        <v>Pénzügy és Számvitel Intézet</v>
      </c>
    </row>
    <row r="46" spans="1:10" x14ac:dyDescent="0.2">
      <c r="A46" s="158" t="s">
        <v>159</v>
      </c>
      <c r="B46" s="153" t="str">
        <f>'3FNPSZ18'!A63</f>
        <v>3FSZJ1PSZ00018</v>
      </c>
      <c r="C46" s="153" t="str">
        <f>'3FNPSZ18'!A63</f>
        <v>3FSZJ1PSZ00018</v>
      </c>
      <c r="D46" s="153" t="str">
        <f>'3FNPSZ18'!B63</f>
        <v>Pénzügyi számvitel</v>
      </c>
      <c r="E46" s="153">
        <f>IF(COUNT('3FNPSZ18'!I63)=1,1,IF(COUNT('3FNPSZ18'!N63)=1,2,IF(COUNT('3FNPSZ18'!S63)=1,3,4)))</f>
        <v>1</v>
      </c>
      <c r="F46" s="153">
        <f>'3FNPSZ18'!E63+'3FNPSZ18'!I63+'3FNPSZ18'!M63+'3FNPSZ18'!Q63</f>
        <v>2</v>
      </c>
      <c r="G46" s="153">
        <f>'3FNPSZ18'!F63+'3FNPSZ18'!J63+'3FNPSZ18'!N63+'3FNPSZ18'!R63</f>
        <v>4</v>
      </c>
      <c r="H46" s="153">
        <f>'3FNPSZ18'!H63+'3FNPSZ18'!L63+'3FNPSZ18'!P63+'3FNPSZ18'!T63</f>
        <v>6</v>
      </c>
      <c r="I46" s="153" t="str">
        <f>'3FNPSZ18'!V63</f>
        <v>Wickert Irén</v>
      </c>
      <c r="J46" s="153" t="str">
        <f>'3FNPSZ18'!U63</f>
        <v>Pénzügy és Számvitel Intézet</v>
      </c>
    </row>
    <row r="47" spans="1:10" x14ac:dyDescent="0.2">
      <c r="A47" s="158" t="s">
        <v>159</v>
      </c>
      <c r="B47" s="153" t="str">
        <f>'3FNPSZ18'!A64</f>
        <v>3FPKT1GAJ00017</v>
      </c>
      <c r="C47" s="153" t="str">
        <f>'3FNPSZ18'!A64</f>
        <v>3FPKT1GAJ00017</v>
      </c>
      <c r="D47" s="153" t="str">
        <f>'3FNPSZ18'!B64</f>
        <v>Gazdasági jog</v>
      </c>
      <c r="E47" s="153">
        <f>IF(COUNT('3FNPSZ18'!I64)=1,1,IF(COUNT('3FNPSZ18'!N64)=1,2,IF(COUNT('3FNPSZ18'!S64)=1,3,4)))</f>
        <v>2</v>
      </c>
      <c r="F47" s="153">
        <f>'3FNPSZ18'!E64+'3FNPSZ18'!I64+'3FNPSZ18'!M64+'3FNPSZ18'!Q64</f>
        <v>2</v>
      </c>
      <c r="G47" s="153">
        <f>'3FNPSZ18'!F64+'3FNPSZ18'!J64+'3FNPSZ18'!N64+'3FNPSZ18'!R64</f>
        <v>2</v>
      </c>
      <c r="H47" s="153">
        <f>'3FNPSZ18'!H64+'3FNPSZ18'!L64+'3FNPSZ18'!P64+'3FNPSZ18'!T64</f>
        <v>6</v>
      </c>
      <c r="I47" s="153" t="str">
        <f>'3FNPSZ18'!V64</f>
        <v>Moizs Attila</v>
      </c>
      <c r="J47" s="153" t="str">
        <f>'3FNPSZ18'!U64</f>
        <v>Pénzügy és Számvitel Intézet</v>
      </c>
    </row>
    <row r="48" spans="1:10" x14ac:dyDescent="0.2">
      <c r="A48" s="158" t="s">
        <v>159</v>
      </c>
      <c r="B48" s="153" t="str">
        <f>'3FNPSZ18'!A65</f>
        <v>3FPKT1ADI00017</v>
      </c>
      <c r="C48" s="153" t="str">
        <f>'3FNPSZ18'!A65</f>
        <v>3FPKT1ADI00017</v>
      </c>
      <c r="D48" s="153" t="str">
        <f>'3FNPSZ18'!B65</f>
        <v>Adózási ismeretek</v>
      </c>
      <c r="E48" s="153">
        <f>IF(COUNT('3FNPSZ18'!I65)=1,1,IF(COUNT('3FNPSZ18'!N65)=1,2,IF(COUNT('3FNPSZ18'!S65)=1,3,4)))</f>
        <v>1</v>
      </c>
      <c r="F48" s="153">
        <f>'3FNPSZ18'!E65+'3FNPSZ18'!I65+'3FNPSZ18'!M65+'3FNPSZ18'!Q65</f>
        <v>1</v>
      </c>
      <c r="G48" s="153">
        <f>'3FNPSZ18'!F65+'3FNPSZ18'!J65+'3FNPSZ18'!N65+'3FNPSZ18'!R65</f>
        <v>2</v>
      </c>
      <c r="H48" s="153">
        <f>'3FNPSZ18'!H65+'3FNPSZ18'!L65+'3FNPSZ18'!P65+'3FNPSZ18'!T65</f>
        <v>5</v>
      </c>
      <c r="I48" s="153" t="str">
        <f>'3FNPSZ18'!V65</f>
        <v>Koroseczné Pavlin Rita</v>
      </c>
      <c r="J48" s="153" t="str">
        <f>'3FNPSZ18'!U65</f>
        <v>Pénzügy és Számvitel Intézet</v>
      </c>
    </row>
    <row r="49" spans="1:10" x14ac:dyDescent="0.2">
      <c r="A49" s="158" t="s">
        <v>159</v>
      </c>
      <c r="B49" s="153" t="str">
        <f>'3FNPSZ18'!A66</f>
        <v>3FPKT1VPU00017</v>
      </c>
      <c r="C49" s="153" t="str">
        <f>'3FNPSZ18'!A66</f>
        <v>3FPKT1VPU00017</v>
      </c>
      <c r="D49" s="153" t="str">
        <f>'3FNPSZ18'!B66</f>
        <v>Vállalati pénzügyek</v>
      </c>
      <c r="E49" s="153">
        <f>IF(COUNT('3FNPSZ18'!I66)=1,1,IF(COUNT('3FNPSZ18'!N66)=1,2,IF(COUNT('3FNPSZ18'!S66)=1,3,4)))</f>
        <v>1</v>
      </c>
      <c r="F49" s="153">
        <f>'3FNPSZ18'!E66+'3FNPSZ18'!I66+'3FNPSZ18'!M66+'3FNPSZ18'!Q66</f>
        <v>0</v>
      </c>
      <c r="G49" s="153">
        <f>'3FNPSZ18'!F66+'3FNPSZ18'!J66+'3FNPSZ18'!N66+'3FNPSZ18'!R66</f>
        <v>4</v>
      </c>
      <c r="H49" s="153">
        <f>'3FNPSZ18'!H66+'3FNPSZ18'!L66+'3FNPSZ18'!P66+'3FNPSZ18'!T66</f>
        <v>6</v>
      </c>
      <c r="I49" s="153" t="str">
        <f>'3FNPSZ18'!V66</f>
        <v>Gál Veronika</v>
      </c>
      <c r="J49" s="153" t="str">
        <f>'3FNPSZ18'!U66</f>
        <v>Pénzügy és Számvitel Intézet</v>
      </c>
    </row>
    <row r="50" spans="1:10" x14ac:dyDescent="0.2">
      <c r="A50" s="158" t="s">
        <v>159</v>
      </c>
      <c r="B50" s="153" t="str">
        <f>'3FNPSZ18'!A67</f>
        <v>3FPKT1BEF00017</v>
      </c>
      <c r="C50" s="153" t="str">
        <f>'3FNPSZ18'!A67</f>
        <v>3FPKT1BEF00017</v>
      </c>
      <c r="D50" s="153" t="str">
        <f>'3FNPSZ18'!B67</f>
        <v>Befektetések</v>
      </c>
      <c r="E50" s="153">
        <f>IF(COUNT('3FNPSZ18'!I67)=1,1,IF(COUNT('3FNPSZ18'!N67)=1,2,IF(COUNT('3FNPSZ18'!S67)=1,3,4)))</f>
        <v>2</v>
      </c>
      <c r="F50" s="153">
        <f>'3FNPSZ18'!E67+'3FNPSZ18'!I67+'3FNPSZ18'!M67+'3FNPSZ18'!Q67</f>
        <v>2</v>
      </c>
      <c r="G50" s="153">
        <f>'3FNPSZ18'!F67+'3FNPSZ18'!J67+'3FNPSZ18'!N67+'3FNPSZ18'!R67</f>
        <v>2</v>
      </c>
      <c r="H50" s="153">
        <f>'3FNPSZ18'!H67+'3FNPSZ18'!L67+'3FNPSZ18'!P67+'3FNPSZ18'!T67</f>
        <v>6</v>
      </c>
      <c r="I50" s="153" t="str">
        <f>'3FNPSZ18'!V67</f>
        <v>Bareith Tibor</v>
      </c>
      <c r="J50" s="153" t="str">
        <f>'3FNPSZ18'!U67</f>
        <v>Pénzügy és Számvitel Intézet</v>
      </c>
    </row>
    <row r="51" spans="1:10" x14ac:dyDescent="0.2">
      <c r="A51" s="158" t="s">
        <v>159</v>
      </c>
      <c r="B51" s="153" t="str">
        <f>'3FNPSZ18'!A68</f>
        <v>3FAMT1EEF00017</v>
      </c>
      <c r="C51" s="153" t="str">
        <f>'3FNPSZ18'!A68</f>
        <v>3FAMT1EEF00017</v>
      </c>
      <c r="D51" s="153" t="str">
        <f>'3FNPSZ18'!B68</f>
        <v>Emberi erőforrás menedzsment</v>
      </c>
      <c r="E51" s="153">
        <f>IF(COUNT('3FNPSZ18'!I68)=1,1,IF(COUNT('3FNPSZ18'!N68)=1,2,IF(COUNT('3FNPSZ18'!S68)=1,3,4)))</f>
        <v>1</v>
      </c>
      <c r="F51" s="153">
        <f>'3FNPSZ18'!E68+'3FNPSZ18'!I68+'3FNPSZ18'!M68+'3FNPSZ18'!Q68</f>
        <v>2</v>
      </c>
      <c r="G51" s="153">
        <f>'3FNPSZ18'!F68+'3FNPSZ18'!J68+'3FNPSZ18'!N68+'3FNPSZ18'!R68</f>
        <v>2</v>
      </c>
      <c r="H51" s="153">
        <f>'3FNPSZ18'!H68+'3FNPSZ18'!L68+'3FNPSZ18'!P68+'3FNPSZ18'!T68</f>
        <v>5</v>
      </c>
      <c r="I51" s="153" t="str">
        <f>'3FNPSZ18'!V68</f>
        <v>Szabó-Szentgróti Gábor Phd.</v>
      </c>
      <c r="J51" s="153" t="str">
        <f>'3FNPSZ18'!U68</f>
        <v>Marketing és Menedzsment Intézet</v>
      </c>
    </row>
    <row r="52" spans="1:10" x14ac:dyDescent="0.2">
      <c r="A52" s="158" t="s">
        <v>159</v>
      </c>
      <c r="B52" s="153">
        <f>'3FNPSZ18'!A69</f>
        <v>0</v>
      </c>
      <c r="C52" s="153">
        <f>'3FNPSZ18'!A69</f>
        <v>0</v>
      </c>
      <c r="D52" s="153" t="str">
        <f>'3FNPSZ18'!B69</f>
        <v>Összesen</v>
      </c>
      <c r="E52" s="153">
        <f>IF(COUNT('3FNPSZ18'!I69)=1,1,IF(COUNT('3FNPSZ18'!N69)=1,2,IF(COUNT('3FNPSZ18'!S69)=1,3,4)))</f>
        <v>1</v>
      </c>
      <c r="F52" s="153">
        <f>'3FNPSZ18'!E69+'3FNPSZ18'!I69+'3FNPSZ18'!M69+'3FNPSZ18'!Q69</f>
        <v>15</v>
      </c>
      <c r="G52" s="153">
        <f>'3FNPSZ18'!F69+'3FNPSZ18'!J69+'3FNPSZ18'!N69+'3FNPSZ18'!R69</f>
        <v>25</v>
      </c>
      <c r="H52" s="153">
        <f>'3FNPSZ18'!H69+'3FNPSZ18'!L69+'3FNPSZ18'!P69+'3FNPSZ18'!T69</f>
        <v>57</v>
      </c>
      <c r="I52" s="153">
        <f>'3FNPSZ18'!V69</f>
        <v>0</v>
      </c>
      <c r="J52" s="153">
        <f>'3FNPSZ18'!U69</f>
        <v>0</v>
      </c>
    </row>
    <row r="53" spans="1:10" x14ac:dyDescent="0.2">
      <c r="A53" s="158" t="s">
        <v>159</v>
      </c>
      <c r="B53" s="153" t="str">
        <f>'3FNPSZ18'!A70</f>
        <v>D Összefüggő szakmai gyakorlat</v>
      </c>
      <c r="C53" s="153" t="str">
        <f>'3FNPSZ18'!A70</f>
        <v>D Összefüggő szakmai gyakorlat</v>
      </c>
      <c r="D53" s="153">
        <f>'3FNPSZ18'!B70</f>
        <v>0</v>
      </c>
      <c r="E53" s="153">
        <f>IF(COUNT('3FNPSZ18'!I70)=1,1,IF(COUNT('3FNPSZ18'!N70)=1,2,IF(COUNT('3FNPSZ18'!S70)=1,3,4)))</f>
        <v>4</v>
      </c>
      <c r="F53" s="153">
        <f>'3FNPSZ18'!E70+'3FNPSZ18'!I70+'3FNPSZ18'!M70+'3FNPSZ18'!Q70</f>
        <v>0</v>
      </c>
      <c r="G53" s="153">
        <f>'3FNPSZ18'!F70+'3FNPSZ18'!J70+'3FNPSZ18'!N70+'3FNPSZ18'!R70</f>
        <v>0</v>
      </c>
      <c r="H53" s="153">
        <f>'3FNPSZ18'!H70+'3FNPSZ18'!L70+'3FNPSZ18'!P70+'3FNPSZ18'!T70</f>
        <v>0</v>
      </c>
      <c r="I53" s="153">
        <f>'3FNPSZ18'!V70</f>
        <v>0</v>
      </c>
      <c r="J53" s="153">
        <f>'3FNPSZ18'!U70</f>
        <v>0</v>
      </c>
    </row>
    <row r="54" spans="1:10" x14ac:dyDescent="0.2">
      <c r="A54" s="158" t="s">
        <v>159</v>
      </c>
      <c r="B54" s="153" t="str">
        <f>'3FNPSZ18'!A71</f>
        <v>3FMAR1GYA00002</v>
      </c>
      <c r="C54" s="153" t="str">
        <f>'3FNPSZ18'!A71</f>
        <v>3FMAR1GYA00002</v>
      </c>
      <c r="D54" s="153" t="str">
        <f>'3FNPSZ18'!B71</f>
        <v>Összefüggő szakmai gyakorlat</v>
      </c>
      <c r="E54" s="153">
        <f>IF(COUNT('3FNPSZ18'!I71)=1,1,IF(COUNT('3FNPSZ18'!N71)=1,2,IF(COUNT('3FNPSZ18'!S71)=1,3,4)))</f>
        <v>4</v>
      </c>
      <c r="F54" s="153">
        <f>'3FNPSZ18'!E71+'3FNPSZ18'!I71+'3FNPSZ18'!M71+'3FNPSZ18'!Q71</f>
        <v>0</v>
      </c>
      <c r="G54" s="153">
        <f>'3FNPSZ18'!F71+'3FNPSZ18'!J71+'3FNPSZ18'!N71+'3FNPSZ18'!R71</f>
        <v>560</v>
      </c>
      <c r="H54" s="153">
        <f>'3FNPSZ18'!H71+'3FNPSZ18'!L71+'3FNPSZ18'!P71+'3FNPSZ18'!T71</f>
        <v>30</v>
      </c>
      <c r="I54" s="153" t="str">
        <f>'3FNPSZ18'!V71</f>
        <v>Olsovszkyné Némedi Andrea</v>
      </c>
      <c r="J54" s="153" t="str">
        <f>'3FNPSZ18'!U71</f>
        <v>GTK</v>
      </c>
    </row>
  </sheetData>
  <autoFilter ref="A1:J4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3FNPSZ18</vt:lpstr>
      <vt:lpstr>Munka3</vt:lpstr>
      <vt:lpstr>Munka1</vt:lpstr>
      <vt:lpstr>'3FNPSZ18'!Nyomtatási_terület</vt:lpstr>
    </vt:vector>
  </TitlesOfParts>
  <Company>Kaposvári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davidj</dc:creator>
  <cp:lastModifiedBy>Ambrus Zoltán</cp:lastModifiedBy>
  <cp:lastPrinted>2018-05-29T13:47:22Z</cp:lastPrinted>
  <dcterms:created xsi:type="dcterms:W3CDTF">2008-01-10T16:03:48Z</dcterms:created>
  <dcterms:modified xsi:type="dcterms:W3CDTF">2019-08-13T13:59:53Z</dcterms:modified>
</cp:coreProperties>
</file>